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2019'!$A$15:$L$254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12" i="1" l="1"/>
  <c r="I212" i="1"/>
  <c r="H212" i="1"/>
  <c r="H211" i="1"/>
  <c r="H118" i="1" l="1"/>
  <c r="H89" i="1"/>
  <c r="H88" i="1" l="1"/>
  <c r="H233" i="1"/>
  <c r="H234" i="1"/>
  <c r="H232" i="1"/>
  <c r="H231" i="1"/>
  <c r="H230" i="1"/>
  <c r="H210" i="1" l="1"/>
  <c r="H209" i="1"/>
  <c r="I125" i="1"/>
  <c r="H125" i="1"/>
  <c r="J253" i="1" l="1"/>
  <c r="I253" i="1"/>
  <c r="H253" i="1"/>
  <c r="H252" i="1"/>
  <c r="H216" i="1" l="1"/>
  <c r="H87" i="1" l="1"/>
  <c r="H208" i="1" l="1"/>
  <c r="H229" i="1"/>
  <c r="H228" i="1"/>
  <c r="H227" i="1"/>
  <c r="H226" i="1"/>
  <c r="H225" i="1"/>
  <c r="H224" i="1"/>
  <c r="H223" i="1"/>
  <c r="H222" i="1" l="1"/>
  <c r="I222" i="1" s="1"/>
  <c r="J222" i="1" l="1"/>
  <c r="H207" i="1"/>
  <c r="H206" i="1"/>
  <c r="H221" i="1"/>
  <c r="I221" i="1" s="1"/>
  <c r="J221" i="1" s="1"/>
  <c r="L86" i="1"/>
  <c r="H86" i="1"/>
  <c r="I86" i="1" s="1"/>
  <c r="J86" i="1" s="1"/>
  <c r="H237" i="1" l="1"/>
  <c r="H83" i="1" l="1"/>
  <c r="H59" i="1" l="1"/>
  <c r="H220" i="1" l="1"/>
  <c r="I220" i="1" s="1"/>
  <c r="J220" i="1" s="1"/>
  <c r="J250" i="1" l="1"/>
  <c r="I250" i="1"/>
  <c r="H249" i="1"/>
  <c r="H248" i="1"/>
  <c r="H247" i="1"/>
  <c r="H245" i="1"/>
  <c r="H250" i="1" l="1"/>
  <c r="J243" i="1"/>
  <c r="I243" i="1"/>
  <c r="H242" i="1" l="1"/>
  <c r="H241" i="1"/>
  <c r="H240" i="1"/>
  <c r="H239" i="1"/>
  <c r="H238" i="1"/>
  <c r="H236" i="1"/>
  <c r="H243" i="1" l="1"/>
  <c r="H202" i="1"/>
  <c r="H201" i="1"/>
  <c r="H200" i="1"/>
  <c r="H155" i="1"/>
  <c r="H154" i="1"/>
  <c r="H153" i="1"/>
  <c r="H219" i="1" l="1"/>
  <c r="I219" i="1" s="1"/>
  <c r="J219" i="1" s="1"/>
  <c r="H218" i="1"/>
  <c r="J218" i="1" s="1"/>
  <c r="H217" i="1"/>
  <c r="I217" i="1" s="1"/>
  <c r="J217" i="1" s="1"/>
  <c r="H215" i="1"/>
  <c r="H214" i="1"/>
  <c r="I215" i="1" l="1"/>
  <c r="I216" i="1"/>
  <c r="I214" i="1"/>
  <c r="I234" i="1" l="1"/>
  <c r="J215" i="1"/>
  <c r="J216" i="1"/>
  <c r="J214" i="1"/>
  <c r="H205" i="1"/>
  <c r="H204" i="1"/>
  <c r="H203" i="1"/>
  <c r="H199" i="1"/>
  <c r="H198" i="1"/>
  <c r="H197" i="1"/>
  <c r="H196" i="1"/>
  <c r="H191" i="1"/>
  <c r="H190" i="1"/>
  <c r="H194" i="1"/>
  <c r="H193" i="1"/>
  <c r="H192" i="1"/>
  <c r="H189" i="1"/>
  <c r="H188" i="1"/>
  <c r="H187" i="1"/>
  <c r="H185" i="1"/>
  <c r="H184" i="1"/>
  <c r="H183" i="1"/>
  <c r="H182" i="1"/>
  <c r="H181" i="1"/>
  <c r="F180" i="1"/>
  <c r="H180" i="1" s="1"/>
  <c r="F179" i="1"/>
  <c r="H179" i="1" s="1"/>
  <c r="H178" i="1"/>
  <c r="H177" i="1"/>
  <c r="H176" i="1"/>
  <c r="H174" i="1"/>
  <c r="H173" i="1"/>
  <c r="H171" i="1"/>
  <c r="H170" i="1"/>
  <c r="H169" i="1"/>
  <c r="H168" i="1"/>
  <c r="H167" i="1"/>
  <c r="H166" i="1"/>
  <c r="H165" i="1"/>
  <c r="H164" i="1"/>
  <c r="H163" i="1"/>
  <c r="H160" i="1"/>
  <c r="H159" i="1"/>
  <c r="H158" i="1"/>
  <c r="H157" i="1"/>
  <c r="H152" i="1"/>
  <c r="H144" i="1"/>
  <c r="H143" i="1"/>
  <c r="H142" i="1"/>
  <c r="H141" i="1"/>
  <c r="H140" i="1"/>
  <c r="H139" i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I126" i="1"/>
  <c r="I122" i="1"/>
  <c r="I123" i="1"/>
  <c r="I124" i="1"/>
  <c r="H122" i="1"/>
  <c r="H123" i="1"/>
  <c r="H124" i="1"/>
  <c r="H126" i="1"/>
  <c r="H127" i="1"/>
  <c r="H128" i="1"/>
  <c r="H129" i="1"/>
  <c r="H130" i="1"/>
  <c r="J121" i="1"/>
  <c r="I121" i="1"/>
  <c r="H121" i="1"/>
  <c r="J234" i="1" l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H92" i="1"/>
  <c r="H119" i="1" l="1"/>
  <c r="I93" i="1"/>
  <c r="J93" i="1" s="1"/>
  <c r="I92" i="1"/>
  <c r="I119" i="1" s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90" i="1" l="1"/>
  <c r="H254" i="1" s="1"/>
  <c r="J92" i="1"/>
  <c r="J119" i="1" s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90" i="1" l="1"/>
  <c r="I254" i="1" s="1"/>
  <c r="J18" i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J90" i="1" l="1"/>
  <c r="J254" i="1" s="1"/>
  <c r="F126" i="5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<sst xmlns="http://schemas.openxmlformats.org/spreadsheetml/2006/main" count="1940" uniqueCount="619">
  <si>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</si>
  <si>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</si>
  <si>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</si>
  <si>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</si>
  <si>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</si>
  <si>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</si>
  <si>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</si>
  <si>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</si>
  <si>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</si>
  <si>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</si>
  <si>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</si>
  <si>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</si>
  <si>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</si>
  <si>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</si>
  <si>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</si>
  <si>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</si>
  <si>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</si>
  <si>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</si>
  <si>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</si>
  <si>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</si>
  <si>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</si>
  <si>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</si>
  <si>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</si>
  <si>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</si>
  <si>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</si>
  <si>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</si>
  <si>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</si>
  <si>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</si>
  <si>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</si>
  <si>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</si>
  <si>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</si>
  <si>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</si>
  <si>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</si>
  <si>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</si>
  <si>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</si>
  <si>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</si>
  <si>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</si>
  <si>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</si>
  <si>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</si>
  <si>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</si>
  <si>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</si>
  <si>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</si>
  <si>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</si>
  <si>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</si>
  <si>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</si>
  <si>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</si>
  <si>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</si>
  <si>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</si>
  <si>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</si>
  <si>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</si>
  <si>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</si>
  <si>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</si>
  <si>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</si>
  <si>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</si>
  <si>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</si>
  <si>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</si>
  <si>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</si>
  <si>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</si>
  <si>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</si>
  <si>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</si>
  <si>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</si>
  <si>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</si>
  <si>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</si>
  <si>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</si>
  <si>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</si>
  <si>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</si>
  <si>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</si>
  <si>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</si>
  <si>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</si>
  <si>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</si>
  <si>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</si>
  <si>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</si>
  <si>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</si>
  <si>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</si>
  <si>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</si>
  <si>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</si>
  <si>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</si>
  <si>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</si>
  <si>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</si>
  <si>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</si>
  <si>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</si>
  <si>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</si>
  <si>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</si>
  <si>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</si>
  <si>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</si>
  <si>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</si>
  <si>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</si>
  <si>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</si>
  <si>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</si>
  <si>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</si>
  <si>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</si>
  <si>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</si>
  <si>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</si>
  <si>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</si>
  <si>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</si>
  <si>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</si>
  <si>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</si>
  <si>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</si>
  <si>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</si>
  <si>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</si>
  <si>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</si>
  <si>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</si>
  <si>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</si>
  <si>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</si>
  <si>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</si>
  <si>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</si>
  <si>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</si>
  <si>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</si>
  <si>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</si>
  <si>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</si>
  <si>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</si>
  <si>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</si>
  <si>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</si>
  <si>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</si>
  <si>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</si>
  <si>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</si>
  <si>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</si>
  <si>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</si>
  <si>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</si>
  <si>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</si>
  <si>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</si>
  <si>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</si>
  <si>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</si>
  <si>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</si>
  <si>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</si>
  <si>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</si>
  <si>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</si>
  <si>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</si>
  <si>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</si>
  <si>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</si>
  <si>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</si>
  <si>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</si>
  <si>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</si>
  <si>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</si>
  <si>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</si>
  <si>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</si>
  <si>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</si>
  <si>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</si>
  <si>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</si>
  <si>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</si>
  <si>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</si>
  <si>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</si>
  <si>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</si>
  <si>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</si>
  <si>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</si>
  <si>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</si>
  <si>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</si>
  <si>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</si>
  <si>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</si>
  <si>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</si>
  <si>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</si>
  <si>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</si>
  <si>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</si>
  <si>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</si>
  <si>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</si>
  <si>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</si>
  <si>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</si>
  <si>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</si>
  <si>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</si>
  <si>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</si>
  <si>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</si>
  <si>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</si>
  <si>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</si>
  <si>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</si>
  <si>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</si>
  <si>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</si>
  <si>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</si>
  <si>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</si>
  <si>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</si>
  <si>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</si>
  <si>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</si>
  <si>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</si>
  <si>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</si>
  <si>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</si>
  <si>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</si>
  <si>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</si>
  <si>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</si>
  <si>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</si>
  <si>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</si>
  <si>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</si>
  <si>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</si>
  <si>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</si>
  <si>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</si>
  <si>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</si>
  <si>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</si>
  <si>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</si>
  <si>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</si>
  <si>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</si>
  <si>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</si>
  <si>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</si>
  <si>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</si>
  <si>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</si>
  <si>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</si>
  <si>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</si>
  <si>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</si>
  <si>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</si>
  <si>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</si>
  <si>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</si>
  <si>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</si>
  <si>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</si>
  <si>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</si>
  <si>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</si>
  <si>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</si>
  <si>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</si>
  <si>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</si>
  <si>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</si>
  <si>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</si>
  <si>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</si>
  <si>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</si>
  <si>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</si>
  <si>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</si>
  <si>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</si>
  <si>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</si>
  <si>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</si>
  <si>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</si>
  <si>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</si>
  <si>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</si>
  <si>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</si>
  <si>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</si>
  <si>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</si>
  <si>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</si>
  <si>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</si>
  <si>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</si>
  <si>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</si>
  <si>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</si>
  <si>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</si>
  <si>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</si>
  <si>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</si>
  <si>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</si>
  <si>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</si>
  <si>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</si>
  <si>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</si>
  <si>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</si>
  <si>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</si>
  <si>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</si>
  <si>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</si>
  <si>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</si>
  <si>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</si>
  <si>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</si>
  <si>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</si>
  <si>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</si>
  <si>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</si>
  <si>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</si>
  <si>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</si>
  <si>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</si>
  <si>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</si>
  <si>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</si>
  <si>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</si>
  <si>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</si>
  <si>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</si>
  <si>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</si>
  <si>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</si>
  <si>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</si>
  <si>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</si>
  <si>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</si>
  <si>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</si>
  <si>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</si>
  <si>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</si>
  <si>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</si>
  <si>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</si>
  <si>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</si>
  <si>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</si>
  <si>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</si>
  <si>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</si>
  <si>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</si>
  <si>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</si>
  <si>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</si>
  <si>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</si>
  <si>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</si>
  <si>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</si>
  <si>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</si>
  <si>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</si>
  <si>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</si>
  <si>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</si>
  <si>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</si>
  <si>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</si>
  <si>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</si>
  <si>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</si>
  <si>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</si>
  <si>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</si>
  <si>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</si>
  <si>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</si>
  <si>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</si>
  <si>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</si>
  <si>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</si>
  <si>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</si>
  <si>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</si>
  <si>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</si>
  <si>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</si>
  <si>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</si>
  <si>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</si>
  <si>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</si>
  <si>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</si>
  <si>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</si>
  <si>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</si>
  <si>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</si>
  <si>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</si>
  <si>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</si>
  <si>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</si>
  <si>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</si>
  <si>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</si>
  <si>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</si>
  <si>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</si>
  <si>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</si>
  <si>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</si>
  <si>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</si>
  <si>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</si>
  <si>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</si>
  <si>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</si>
  <si>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</si>
  <si>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</si>
  <si>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</si>
  <si>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</si>
  <si>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</si>
  <si>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</si>
  <si>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</si>
  <si>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</si>
  <si>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</si>
  <si>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</si>
  <si>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</si>
  <si>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</si>
  <si>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</si>
  <si>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</si>
  <si>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</si>
  <si>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</si>
  <si>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</si>
  <si>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</si>
  <si>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</si>
  <si>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</si>
  <si>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</si>
  <si>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</si>
  <si>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</si>
  <si>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</si>
  <si>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</si>
  <si>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</si>
  <si>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</si>
  <si>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</si>
  <si>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</si>
  <si>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</si>
  <si>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</si>
  <si>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</si>
  <si>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</si>
  <si>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</si>
  <si>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</si>
  <si>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</si>
  <si>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</si>
  <si>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</si>
  <si>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</si>
  <si>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</si>
  <si>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</si>
  <si>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</si>
  <si>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</si>
  <si>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</si>
  <si>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</si>
  <si>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</si>
  <si>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</si>
  <si>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</si>
  <si>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</si>
  <si>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</si>
  <si>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</si>
  <si>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</si>
  <si>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</si>
  <si>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</si>
  <si>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</si>
  <si>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</si>
  <si>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</si>
  <si>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</si>
  <si>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</si>
  <si>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</si>
  <si>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</si>
  <si>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</si>
  <si>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</si>
  <si>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</si>
  <si>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</si>
  <si>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</si>
  <si>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</si>
  <si>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</si>
  <si>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</si>
  <si>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</si>
  <si>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</si>
  <si>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</si>
  <si>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</si>
  <si>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</si>
  <si>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</si>
  <si>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</si>
  <si>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</si>
  <si>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</si>
  <si>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</si>
  <si>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</si>
  <si>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</si>
  <si>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</si>
  <si>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</si>
  <si>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</si>
  <si>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</si>
  <si>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</si>
  <si>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</si>
  <si>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</si>
  <si>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</si>
  <si>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</si>
  <si>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</si>
  <si>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</si>
  <si>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</si>
  <si>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</si>
  <si>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</si>
  <si>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</si>
  <si>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</si>
  <si>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</si>
  <si>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</si>
  <si>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</si>
  <si>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</si>
  <si>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</si>
  <si>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</si>
  <si>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</si>
  <si>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</si>
  <si>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</si>
  <si>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</si>
  <si>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</si>
  <si>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</si>
  <si>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</si>
  <si>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</si>
  <si>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</si>
  <si>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</si>
  <si>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</si>
  <si>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</si>
  <si>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</si>
  <si>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</si>
  <si>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</si>
  <si>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</si>
  <si>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</si>
  <si>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</si>
  <si>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</si>
  <si>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</si>
  <si>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</si>
  <si>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</si>
  <si>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</si>
  <si>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</si>
  <si>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</si>
  <si>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</si>
  <si>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</si>
  <si>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</si>
  <si>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</si>
  <si>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</si>
  <si>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</si>
  <si>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</si>
  <si>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</si>
  <si>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</si>
  <si>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</si>
  <si>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</si>
  <si>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</si>
  <si>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</si>
  <si>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</si>
  <si>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</si>
  <si>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</si>
  <si>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</si>
  <si>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</si>
  <si>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</si>
  <si>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</si>
  <si>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</si>
  <si>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</si>
  <si>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</si>
  <si>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</si>
  <si>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</si>
  <si>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</si>
  <si>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</si>
  <si>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</si>
  <si>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</si>
  <si>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</si>
  <si>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</si>
  <si>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</si>
  <si>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</si>
  <si>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</si>
  <si>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</si>
  <si>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</si>
  <si>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</si>
  <si>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</si>
  <si>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</si>
  <si>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</si>
  <si>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</si>
  <si>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</si>
  <si>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</si>
  <si>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</si>
  <si>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</si>
  <si>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</si>
  <si>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</si>
  <si>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</si>
  <si>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</si>
  <si>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</si>
  <si>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</si>
  <si>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</si>
  <si>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</si>
  <si>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</si>
  <si>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</si>
  <si>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</si>
  <si>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</si>
  <si>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</si>
  <si>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</si>
  <si>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</si>
  <si>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</si>
  <si>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</si>
  <si>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</si>
  <si>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</si>
  <si>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</si>
  <si>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</si>
  <si>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</si>
  <si>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</si>
  <si>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</si>
  <si>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</si>
  <si>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</si>
  <si>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</si>
  <si>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</si>
  <si>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</si>
  <si>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</si>
  <si>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</si>
  <si>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</si>
  <si>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</si>
  <si>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</si>
  <si>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</si>
  <si>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</si>
  <si>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</si>
  <si>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</si>
  <si>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</si>
  <si>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</si>
  <si>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</si>
  <si>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</si>
  <si>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</si>
  <si>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</si>
  <si>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</si>
  <si>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</si>
  <si>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</si>
  <si>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</si>
  <si>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</si>
  <si>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</si>
  <si>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</si>
  <si>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</si>
  <si>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</si>
  <si>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</si>
  <si>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</si>
  <si>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</si>
  <si>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</si>
  <si>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</si>
  <si>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</si>
  <si>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</si>
  <si>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</si>
  <si>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</si>
  <si>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</si>
  <si>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</si>
  <si>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</si>
  <si>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</si>
  <si>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</si>
  <si>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</si>
  <si>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</si>
  <si>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</si>
  <si>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</si>
  <si>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</si>
  <si>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</si>
  <si>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</si>
  <si>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</si>
  <si>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</si>
  <si>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</si>
  <si>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</si>
  <si>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</si>
  <si>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</si>
  <si>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</si>
  <si>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</si>
  <si>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</si>
  <si>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</si>
  <si>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</si>
  <si>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</si>
  <si>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</si>
  <si>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</si>
  <si>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</si>
  <si>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</si>
  <si>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</si>
  <si>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</si>
  <si>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</si>
  <si>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</si>
  <si>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</si>
  <si>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</si>
  <si>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</si>
  <si>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</si>
  <si>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</si>
  <si>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</si>
  <si>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</si>
  <si>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</si>
  <si>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</si>
  <si>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</si>
  <si>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</si>
  <si>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</si>
  <si>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</si>
  <si>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</si>
  <si>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</si>
  <si>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</si>
  <si>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</si>
  <si>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</si>
  <si>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</si>
  <si>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</si>
  <si>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</si>
  <si>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</si>
  <si>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</si>
  <si>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</si>
  <si>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</si>
  <si>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</si>
  <si>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</si>
  <si>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Услуги по брендингу помещения</t>
  </si>
  <si>
    <t>III, ноябрь</t>
  </si>
  <si>
    <t>Фотосессияны өткізу бойынша қызметтер</t>
  </si>
  <si>
    <t>Электрондық кітапті жасау бойынша қызметтер</t>
  </si>
  <si>
    <t>Үй-жайды брендингтеу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</si>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</sst>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54"/>
  <sheetViews>
    <sheetView tabSelected="1" topLeftCell="A15" zoomScaleNormal="100" workbookViewId="0">
      <pane ySplit="1" topLeftCell="A107" activePane="bottomLeft" state="frozen"/>
      <selection activeCell="A15" sqref="A15"/>
      <selection pane="bottomLeft" activeCell="H116" sqref="H116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2" t="s">
        <v>201</v>
      </c>
      <c r="G5" s="182"/>
      <c r="H5" s="182"/>
      <c r="I5" s="182"/>
      <c r="J5" s="182"/>
      <c r="K5" s="182"/>
    </row>
    <row r="6" spans="1:11" ht="18" x14ac:dyDescent="0.25">
      <c r="D6" s="134"/>
      <c r="E6" s="136"/>
      <c r="F6" s="183" t="s">
        <v>202</v>
      </c>
      <c r="G6" s="183"/>
      <c r="H6" s="183"/>
      <c r="I6" s="183"/>
      <c r="J6" s="183"/>
      <c r="K6" s="183"/>
    </row>
    <row r="7" spans="1:11" ht="18" x14ac:dyDescent="0.25">
      <c r="D7" s="134"/>
      <c r="E7" s="136"/>
      <c r="F7" s="183" t="s">
        <v>5</v>
      </c>
      <c r="G7" s="183"/>
      <c r="H7" s="183"/>
      <c r="I7" s="183"/>
      <c r="J7" s="183"/>
      <c r="K7" s="183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536</v>
      </c>
    </row>
    <row r="9" spans="1:11" ht="18" x14ac:dyDescent="0.25">
      <c r="D9" s="183" t="s">
        <v>203</v>
      </c>
      <c r="E9" s="183"/>
      <c r="F9" s="183"/>
      <c r="G9" s="183"/>
      <c r="H9" s="183"/>
      <c r="I9" s="183"/>
      <c r="J9" s="183"/>
      <c r="K9" s="183"/>
    </row>
    <row r="10" spans="1:11" ht="18" x14ac:dyDescent="0.25">
      <c r="D10" s="183"/>
      <c r="E10" s="183"/>
      <c r="F10" s="183"/>
      <c r="G10" s="183"/>
      <c r="H10" s="183"/>
      <c r="I10" s="183"/>
      <c r="J10" s="183"/>
      <c r="K10" s="183"/>
    </row>
    <row r="11" spans="1:11" ht="26.25" customHeight="1" x14ac:dyDescent="0.25">
      <c r="E11" s="127"/>
      <c r="F11" s="127"/>
      <c r="G11" s="127"/>
      <c r="H11" s="127"/>
      <c r="I11" s="184" t="s">
        <v>537</v>
      </c>
      <c r="J11" s="184"/>
      <c r="K11" s="184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6" t="s">
        <v>244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375</v>
      </c>
      <c r="J15" s="145" t="s">
        <v>376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5" t="s">
        <v>200</v>
      </c>
      <c r="B17" s="185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428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429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430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431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432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434</v>
      </c>
      <c r="C23" s="138" t="s">
        <v>433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488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489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490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491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493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494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494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495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497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498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499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500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501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502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503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505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506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508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509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510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511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512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513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513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514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515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487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486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483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485</v>
      </c>
      <c r="C59" s="138" t="s">
        <v>484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482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481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480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479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478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477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476</v>
      </c>
      <c r="C67" s="138" t="s">
        <v>475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474</v>
      </c>
      <c r="C68" s="138" t="s">
        <v>473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472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471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470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469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468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466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465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464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463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587</v>
      </c>
      <c r="C79" s="137" t="s">
        <v>586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462</v>
      </c>
      <c r="C80" s="137" t="s">
        <v>228</v>
      </c>
      <c r="D80" s="137" t="s">
        <v>204</v>
      </c>
      <c r="E80" s="142" t="s">
        <v>354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461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517</v>
      </c>
      <c r="C83" s="142" t="s">
        <v>516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460</v>
      </c>
      <c r="C84" s="142" t="s">
        <v>231</v>
      </c>
      <c r="D84" s="142" t="s">
        <v>159</v>
      </c>
      <c r="E84" s="137" t="s">
        <v>355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459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559</v>
      </c>
      <c r="C86" s="138" t="s">
        <v>558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589</v>
      </c>
      <c r="C87" s="137" t="s">
        <v>588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:H89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s="147" customFormat="1" ht="31.5" customHeight="1" x14ac:dyDescent="0.25">
      <c r="A88" s="164">
        <v>71</v>
      </c>
      <c r="B88" s="164" t="s">
        <v>611</v>
      </c>
      <c r="C88" s="164" t="s">
        <v>610</v>
      </c>
      <c r="D88" s="138" t="s">
        <v>169</v>
      </c>
      <c r="E88" s="138" t="s">
        <v>103</v>
      </c>
      <c r="F88" s="139">
        <v>2500</v>
      </c>
      <c r="G88" s="139">
        <v>35</v>
      </c>
      <c r="H88" s="139">
        <f t="shared" si="14"/>
        <v>87500</v>
      </c>
      <c r="I88" s="164"/>
      <c r="J88" s="164"/>
      <c r="K88" s="137" t="s">
        <v>233</v>
      </c>
      <c r="L88" s="140"/>
    </row>
    <row r="89" spans="1:16359" s="147" customFormat="1" ht="31.5" customHeight="1" x14ac:dyDescent="0.25">
      <c r="A89" s="164">
        <v>72</v>
      </c>
      <c r="B89" s="164" t="s">
        <v>614</v>
      </c>
      <c r="C89" s="164" t="s">
        <v>612</v>
      </c>
      <c r="D89" s="138" t="s">
        <v>169</v>
      </c>
      <c r="E89" s="142" t="s">
        <v>17</v>
      </c>
      <c r="F89" s="139">
        <v>1</v>
      </c>
      <c r="G89" s="152">
        <v>20928.77</v>
      </c>
      <c r="H89" s="164">
        <f t="shared" si="14"/>
        <v>20928.77</v>
      </c>
      <c r="I89" s="164"/>
      <c r="J89" s="164"/>
      <c r="K89" s="137" t="s">
        <v>233</v>
      </c>
      <c r="L89" s="140"/>
    </row>
    <row r="90" spans="1:16359" x14ac:dyDescent="0.25">
      <c r="A90" s="175"/>
      <c r="B90" s="175" t="s">
        <v>458</v>
      </c>
      <c r="C90" s="158"/>
      <c r="D90" s="158"/>
      <c r="E90" s="158"/>
      <c r="F90" s="158"/>
      <c r="G90" s="160"/>
      <c r="H90" s="161">
        <f>SUM(H18:H89)</f>
        <v>85877531.769999996</v>
      </c>
      <c r="I90" s="161">
        <f t="shared" ref="I90:J90" si="15">SUM(I18:I88)</f>
        <v>57655646.604999997</v>
      </c>
      <c r="J90" s="161">
        <f t="shared" si="15"/>
        <v>57323594.236175008</v>
      </c>
      <c r="K90" s="158"/>
    </row>
    <row r="91" spans="1:16359" s="146" customFormat="1" ht="19.5" customHeight="1" x14ac:dyDescent="0.25">
      <c r="A91" s="185" t="s">
        <v>278</v>
      </c>
      <c r="B91" s="185"/>
      <c r="C91" s="153"/>
      <c r="D91" s="153"/>
      <c r="E91" s="153"/>
      <c r="F91" s="153"/>
      <c r="G91" s="154"/>
      <c r="H91" s="154"/>
      <c r="I91" s="154"/>
      <c r="J91" s="154"/>
      <c r="K91" s="153"/>
    </row>
    <row r="92" spans="1:16359" s="148" customFormat="1" ht="24" customHeight="1" x14ac:dyDescent="0.25">
      <c r="A92" s="150">
        <v>73</v>
      </c>
      <c r="B92" s="164" t="s">
        <v>245</v>
      </c>
      <c r="C92" s="150" t="s">
        <v>246</v>
      </c>
      <c r="D92" s="151" t="s">
        <v>159</v>
      </c>
      <c r="E92" s="150" t="s">
        <v>17</v>
      </c>
      <c r="F92" s="150">
        <v>1</v>
      </c>
      <c r="G92" s="152">
        <v>1000000</v>
      </c>
      <c r="H92" s="152">
        <f>G92*F92</f>
        <v>1000000</v>
      </c>
      <c r="I92" s="139">
        <f t="shared" ref="I92:J117" si="16">H92+(H92*3.5%)</f>
        <v>1035000</v>
      </c>
      <c r="J92" s="139">
        <f t="shared" si="16"/>
        <v>1071225</v>
      </c>
      <c r="K92" s="150" t="s">
        <v>280</v>
      </c>
    </row>
    <row r="93" spans="1:16359" s="148" customFormat="1" ht="24" x14ac:dyDescent="0.25">
      <c r="A93" s="137">
        <v>74</v>
      </c>
      <c r="B93" s="164" t="s">
        <v>247</v>
      </c>
      <c r="C93" s="137" t="s">
        <v>248</v>
      </c>
      <c r="D93" s="142" t="s">
        <v>169</v>
      </c>
      <c r="E93" s="137" t="s">
        <v>17</v>
      </c>
      <c r="F93" s="137">
        <v>1</v>
      </c>
      <c r="G93" s="152">
        <v>187777.78</v>
      </c>
      <c r="H93" s="152">
        <f t="shared" ref="H93:H118" si="17">G93*F93</f>
        <v>187777.78</v>
      </c>
      <c r="I93" s="152">
        <f t="shared" si="16"/>
        <v>194350.00229999999</v>
      </c>
      <c r="J93" s="152">
        <f t="shared" si="16"/>
        <v>201152.25238049999</v>
      </c>
      <c r="K93" s="150" t="s">
        <v>280</v>
      </c>
    </row>
    <row r="94" spans="1:16359" s="148" customFormat="1" ht="24" x14ac:dyDescent="0.25">
      <c r="A94" s="150">
        <v>75</v>
      </c>
      <c r="B94" s="164" t="s">
        <v>247</v>
      </c>
      <c r="C94" s="137" t="s">
        <v>249</v>
      </c>
      <c r="D94" s="142" t="s">
        <v>169</v>
      </c>
      <c r="E94" s="137" t="s">
        <v>17</v>
      </c>
      <c r="F94" s="137">
        <v>1</v>
      </c>
      <c r="G94" s="152">
        <v>187777.78</v>
      </c>
      <c r="H94" s="152">
        <f t="shared" si="17"/>
        <v>187777.78</v>
      </c>
      <c r="I94" s="152">
        <f t="shared" si="16"/>
        <v>194350.00229999999</v>
      </c>
      <c r="J94" s="152">
        <f t="shared" si="16"/>
        <v>201152.25238049999</v>
      </c>
      <c r="K94" s="150" t="s">
        <v>280</v>
      </c>
    </row>
    <row r="95" spans="1:16359" s="148" customFormat="1" ht="36" x14ac:dyDescent="0.25">
      <c r="A95" s="137">
        <v>76</v>
      </c>
      <c r="B95" s="164" t="s">
        <v>247</v>
      </c>
      <c r="C95" s="137" t="s">
        <v>250</v>
      </c>
      <c r="D95" s="142" t="s">
        <v>169</v>
      </c>
      <c r="E95" s="137" t="s">
        <v>17</v>
      </c>
      <c r="F95" s="137">
        <v>1</v>
      </c>
      <c r="G95" s="152">
        <v>187777.78</v>
      </c>
      <c r="H95" s="152">
        <f t="shared" si="17"/>
        <v>187777.78</v>
      </c>
      <c r="I95" s="152">
        <f t="shared" si="16"/>
        <v>194350.00229999999</v>
      </c>
      <c r="J95" s="152">
        <f t="shared" si="16"/>
        <v>201152.25238049999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251</v>
      </c>
      <c r="D96" s="142" t="s">
        <v>169</v>
      </c>
      <c r="E96" s="137" t="s">
        <v>17</v>
      </c>
      <c r="F96" s="137">
        <v>1</v>
      </c>
      <c r="G96" s="152">
        <v>187777.78</v>
      </c>
      <c r="H96" s="152">
        <f t="shared" si="17"/>
        <v>187777.78</v>
      </c>
      <c r="I96" s="152">
        <f t="shared" si="16"/>
        <v>194350.00229999999</v>
      </c>
      <c r="J96" s="152">
        <f t="shared" si="16"/>
        <v>201152.25238049999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252</v>
      </c>
      <c r="D97" s="142" t="s">
        <v>169</v>
      </c>
      <c r="E97" s="137" t="s">
        <v>17</v>
      </c>
      <c r="F97" s="137">
        <v>1</v>
      </c>
      <c r="G97" s="152">
        <v>187777.78</v>
      </c>
      <c r="H97" s="152">
        <f t="shared" si="17"/>
        <v>187777.78</v>
      </c>
      <c r="I97" s="152">
        <f t="shared" si="16"/>
        <v>194350.00229999999</v>
      </c>
      <c r="J97" s="152">
        <f t="shared" si="16"/>
        <v>201152.25238049999</v>
      </c>
      <c r="K97" s="150" t="s">
        <v>280</v>
      </c>
    </row>
    <row r="98" spans="1:11" s="148" customFormat="1" ht="36" x14ac:dyDescent="0.25">
      <c r="A98" s="150">
        <v>79</v>
      </c>
      <c r="B98" s="164" t="s">
        <v>247</v>
      </c>
      <c r="C98" s="137" t="s">
        <v>253</v>
      </c>
      <c r="D98" s="142" t="s">
        <v>169</v>
      </c>
      <c r="E98" s="137" t="s">
        <v>17</v>
      </c>
      <c r="F98" s="137">
        <v>1</v>
      </c>
      <c r="G98" s="152">
        <v>187777.78</v>
      </c>
      <c r="H98" s="152">
        <f t="shared" si="17"/>
        <v>187777.78</v>
      </c>
      <c r="I98" s="152">
        <f t="shared" si="16"/>
        <v>194350.00229999999</v>
      </c>
      <c r="J98" s="152">
        <f t="shared" si="16"/>
        <v>201152.25238049999</v>
      </c>
      <c r="K98" s="150" t="s">
        <v>280</v>
      </c>
    </row>
    <row r="99" spans="1:11" s="148" customFormat="1" ht="36" x14ac:dyDescent="0.25">
      <c r="A99" s="137">
        <v>80</v>
      </c>
      <c r="B99" s="164" t="s">
        <v>247</v>
      </c>
      <c r="C99" s="137" t="s">
        <v>254</v>
      </c>
      <c r="D99" s="142" t="s">
        <v>169</v>
      </c>
      <c r="E99" s="137" t="s">
        <v>17</v>
      </c>
      <c r="F99" s="137">
        <v>1</v>
      </c>
      <c r="G99" s="152">
        <v>187777.78</v>
      </c>
      <c r="H99" s="152">
        <f t="shared" si="17"/>
        <v>187777.78</v>
      </c>
      <c r="I99" s="152">
        <f t="shared" si="16"/>
        <v>194350.00229999999</v>
      </c>
      <c r="J99" s="152">
        <f t="shared" si="16"/>
        <v>201152.25238049999</v>
      </c>
      <c r="K99" s="150" t="s">
        <v>280</v>
      </c>
    </row>
    <row r="100" spans="1:11" s="148" customFormat="1" ht="48" x14ac:dyDescent="0.25">
      <c r="A100" s="150">
        <v>81</v>
      </c>
      <c r="B100" s="164" t="s">
        <v>247</v>
      </c>
      <c r="C100" s="137" t="s">
        <v>255</v>
      </c>
      <c r="D100" s="142" t="s">
        <v>169</v>
      </c>
      <c r="E100" s="137" t="s">
        <v>17</v>
      </c>
      <c r="F100" s="137">
        <v>1</v>
      </c>
      <c r="G100" s="152">
        <v>187777.78</v>
      </c>
      <c r="H100" s="152">
        <f t="shared" si="17"/>
        <v>187777.78</v>
      </c>
      <c r="I100" s="152">
        <f t="shared" si="16"/>
        <v>194350.00229999999</v>
      </c>
      <c r="J100" s="152">
        <f t="shared" si="16"/>
        <v>201152.25238049999</v>
      </c>
      <c r="K100" s="150" t="s">
        <v>280</v>
      </c>
    </row>
    <row r="101" spans="1:11" s="148" customFormat="1" ht="36" x14ac:dyDescent="0.25">
      <c r="A101" s="137">
        <v>82</v>
      </c>
      <c r="B101" s="164" t="s">
        <v>247</v>
      </c>
      <c r="C101" s="137" t="s">
        <v>256</v>
      </c>
      <c r="D101" s="142" t="s">
        <v>169</v>
      </c>
      <c r="E101" s="137" t="s">
        <v>17</v>
      </c>
      <c r="F101" s="137">
        <v>1</v>
      </c>
      <c r="G101" s="152">
        <v>187777.78</v>
      </c>
      <c r="H101" s="152">
        <f t="shared" si="17"/>
        <v>187777.78</v>
      </c>
      <c r="I101" s="152">
        <f t="shared" si="16"/>
        <v>194350.00229999999</v>
      </c>
      <c r="J101" s="152">
        <f t="shared" si="16"/>
        <v>201152.25238049999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257</v>
      </c>
      <c r="D102" s="142" t="s">
        <v>169</v>
      </c>
      <c r="E102" s="137" t="s">
        <v>17</v>
      </c>
      <c r="F102" s="137">
        <v>1</v>
      </c>
      <c r="G102" s="152">
        <v>187777.78</v>
      </c>
      <c r="H102" s="152">
        <f t="shared" si="17"/>
        <v>187777.78</v>
      </c>
      <c r="I102" s="152">
        <f t="shared" si="16"/>
        <v>194350.00229999999</v>
      </c>
      <c r="J102" s="152">
        <f t="shared" si="16"/>
        <v>201152.25238049999</v>
      </c>
      <c r="K102" s="150" t="s">
        <v>280</v>
      </c>
    </row>
    <row r="103" spans="1:11" s="148" customFormat="1" ht="48" x14ac:dyDescent="0.25">
      <c r="A103" s="137">
        <v>84</v>
      </c>
      <c r="B103" s="164" t="s">
        <v>247</v>
      </c>
      <c r="C103" s="137" t="s">
        <v>258</v>
      </c>
      <c r="D103" s="142" t="s">
        <v>169</v>
      </c>
      <c r="E103" s="137" t="s">
        <v>17</v>
      </c>
      <c r="F103" s="137">
        <v>1</v>
      </c>
      <c r="G103" s="152">
        <v>187777.78</v>
      </c>
      <c r="H103" s="152">
        <f t="shared" si="17"/>
        <v>187777.78</v>
      </c>
      <c r="I103" s="152">
        <f t="shared" si="16"/>
        <v>194350.00229999999</v>
      </c>
      <c r="J103" s="152">
        <f t="shared" si="16"/>
        <v>201152.25238049999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259</v>
      </c>
      <c r="D104" s="142" t="s">
        <v>169</v>
      </c>
      <c r="E104" s="137" t="s">
        <v>17</v>
      </c>
      <c r="F104" s="137">
        <v>1</v>
      </c>
      <c r="G104" s="152">
        <v>187777.78</v>
      </c>
      <c r="H104" s="152">
        <f t="shared" si="17"/>
        <v>187777.78</v>
      </c>
      <c r="I104" s="152">
        <f t="shared" si="16"/>
        <v>194350.00229999999</v>
      </c>
      <c r="J104" s="152">
        <f t="shared" si="16"/>
        <v>201152.25238049999</v>
      </c>
      <c r="K104" s="150" t="s">
        <v>280</v>
      </c>
    </row>
    <row r="105" spans="1:11" s="148" customFormat="1" ht="36" x14ac:dyDescent="0.25">
      <c r="A105" s="137">
        <v>86</v>
      </c>
      <c r="B105" s="164" t="s">
        <v>247</v>
      </c>
      <c r="C105" s="137" t="s">
        <v>260</v>
      </c>
      <c r="D105" s="142" t="s">
        <v>169</v>
      </c>
      <c r="E105" s="137" t="s">
        <v>17</v>
      </c>
      <c r="F105" s="137">
        <v>1</v>
      </c>
      <c r="G105" s="152">
        <v>187777.78</v>
      </c>
      <c r="H105" s="152">
        <f t="shared" si="17"/>
        <v>187777.78</v>
      </c>
      <c r="I105" s="152">
        <f t="shared" si="16"/>
        <v>194350.00229999999</v>
      </c>
      <c r="J105" s="152">
        <f t="shared" si="16"/>
        <v>201152.25238049999</v>
      </c>
      <c r="K105" s="150" t="s">
        <v>280</v>
      </c>
    </row>
    <row r="106" spans="1:11" s="148" customFormat="1" ht="36" x14ac:dyDescent="0.25">
      <c r="A106" s="150">
        <v>87</v>
      </c>
      <c r="B106" s="164" t="s">
        <v>247</v>
      </c>
      <c r="C106" s="137" t="s">
        <v>261</v>
      </c>
      <c r="D106" s="142" t="s">
        <v>169</v>
      </c>
      <c r="E106" s="137" t="s">
        <v>17</v>
      </c>
      <c r="F106" s="137">
        <v>1</v>
      </c>
      <c r="G106" s="152">
        <v>187777.78</v>
      </c>
      <c r="H106" s="152">
        <f t="shared" si="17"/>
        <v>187777.78</v>
      </c>
      <c r="I106" s="152">
        <f t="shared" si="16"/>
        <v>194350.00229999999</v>
      </c>
      <c r="J106" s="152">
        <f t="shared" si="16"/>
        <v>201152.25238049999</v>
      </c>
      <c r="K106" s="150" t="s">
        <v>280</v>
      </c>
    </row>
    <row r="107" spans="1:11" s="148" customFormat="1" ht="36" x14ac:dyDescent="0.25">
      <c r="A107" s="137">
        <v>88</v>
      </c>
      <c r="B107" s="164" t="s">
        <v>247</v>
      </c>
      <c r="C107" s="137" t="s">
        <v>262</v>
      </c>
      <c r="D107" s="142" t="s">
        <v>169</v>
      </c>
      <c r="E107" s="137" t="s">
        <v>17</v>
      </c>
      <c r="F107" s="137">
        <v>1</v>
      </c>
      <c r="G107" s="152">
        <v>187777.78</v>
      </c>
      <c r="H107" s="152">
        <f t="shared" si="17"/>
        <v>187777.78</v>
      </c>
      <c r="I107" s="152">
        <f t="shared" si="16"/>
        <v>194350.00229999999</v>
      </c>
      <c r="J107" s="152">
        <f t="shared" si="16"/>
        <v>201152.25238049999</v>
      </c>
      <c r="K107" s="150" t="s">
        <v>280</v>
      </c>
    </row>
    <row r="108" spans="1:11" s="148" customFormat="1" ht="36" x14ac:dyDescent="0.25">
      <c r="A108" s="150">
        <v>89</v>
      </c>
      <c r="B108" s="164" t="s">
        <v>247</v>
      </c>
      <c r="C108" s="137" t="s">
        <v>263</v>
      </c>
      <c r="D108" s="142" t="s">
        <v>169</v>
      </c>
      <c r="E108" s="137" t="s">
        <v>17</v>
      </c>
      <c r="F108" s="137">
        <v>1</v>
      </c>
      <c r="G108" s="152">
        <v>187777.78</v>
      </c>
      <c r="H108" s="152">
        <f t="shared" si="17"/>
        <v>187777.78</v>
      </c>
      <c r="I108" s="152">
        <f t="shared" si="16"/>
        <v>194350.00229999999</v>
      </c>
      <c r="J108" s="152">
        <f t="shared" si="16"/>
        <v>201152.25238049999</v>
      </c>
      <c r="K108" s="150" t="s">
        <v>280</v>
      </c>
    </row>
    <row r="109" spans="1:11" s="148" customFormat="1" ht="24" x14ac:dyDescent="0.25">
      <c r="A109" s="137">
        <v>90</v>
      </c>
      <c r="B109" s="164" t="s">
        <v>247</v>
      </c>
      <c r="C109" s="137" t="s">
        <v>264</v>
      </c>
      <c r="D109" s="142" t="s">
        <v>169</v>
      </c>
      <c r="E109" s="137" t="s">
        <v>17</v>
      </c>
      <c r="F109" s="137">
        <v>1</v>
      </c>
      <c r="G109" s="152">
        <v>187777.78</v>
      </c>
      <c r="H109" s="152">
        <f t="shared" si="17"/>
        <v>187777.78</v>
      </c>
      <c r="I109" s="152">
        <f t="shared" si="16"/>
        <v>194350.00229999999</v>
      </c>
      <c r="J109" s="152">
        <f t="shared" si="16"/>
        <v>201152.25238049999</v>
      </c>
      <c r="K109" s="150" t="s">
        <v>280</v>
      </c>
    </row>
    <row r="110" spans="1:11" s="148" customFormat="1" ht="48" x14ac:dyDescent="0.25">
      <c r="A110" s="150">
        <v>91</v>
      </c>
      <c r="B110" s="164" t="s">
        <v>247</v>
      </c>
      <c r="C110" s="137" t="s">
        <v>265</v>
      </c>
      <c r="D110" s="142" t="s">
        <v>169</v>
      </c>
      <c r="E110" s="137" t="s">
        <v>17</v>
      </c>
      <c r="F110" s="137">
        <v>1</v>
      </c>
      <c r="G110" s="152">
        <v>187777.78</v>
      </c>
      <c r="H110" s="152">
        <f t="shared" si="17"/>
        <v>187777.78</v>
      </c>
      <c r="I110" s="152">
        <f t="shared" si="16"/>
        <v>194350.00229999999</v>
      </c>
      <c r="J110" s="152">
        <f t="shared" si="16"/>
        <v>201152.25238049999</v>
      </c>
      <c r="K110" s="150" t="s">
        <v>280</v>
      </c>
    </row>
    <row r="111" spans="1:11" s="148" customFormat="1" ht="36" x14ac:dyDescent="0.25">
      <c r="A111" s="137">
        <v>92</v>
      </c>
      <c r="B111" s="164" t="s">
        <v>266</v>
      </c>
      <c r="C111" s="137" t="s">
        <v>267</v>
      </c>
      <c r="D111" s="142" t="s">
        <v>159</v>
      </c>
      <c r="E111" s="137" t="s">
        <v>17</v>
      </c>
      <c r="F111" s="137">
        <v>1</v>
      </c>
      <c r="G111" s="152">
        <v>2000000</v>
      </c>
      <c r="H111" s="152">
        <f t="shared" si="17"/>
        <v>2000000</v>
      </c>
      <c r="I111" s="139">
        <f t="shared" si="16"/>
        <v>2070000</v>
      </c>
      <c r="J111" s="139">
        <f t="shared" si="16"/>
        <v>2142450</v>
      </c>
      <c r="K111" s="137" t="s">
        <v>279</v>
      </c>
    </row>
    <row r="112" spans="1:11" s="148" customFormat="1" ht="24" x14ac:dyDescent="0.25">
      <c r="A112" s="150">
        <v>93</v>
      </c>
      <c r="B112" s="164" t="s">
        <v>268</v>
      </c>
      <c r="C112" s="137" t="s">
        <v>269</v>
      </c>
      <c r="D112" s="142" t="s">
        <v>169</v>
      </c>
      <c r="E112" s="137" t="s">
        <v>17</v>
      </c>
      <c r="F112" s="137">
        <v>1</v>
      </c>
      <c r="G112" s="152">
        <v>812500</v>
      </c>
      <c r="H112" s="152">
        <f t="shared" si="17"/>
        <v>812500</v>
      </c>
      <c r="I112" s="139">
        <f t="shared" si="16"/>
        <v>840937.5</v>
      </c>
      <c r="J112" s="139">
        <f t="shared" si="16"/>
        <v>870370.3125</v>
      </c>
      <c r="K112" s="137" t="s">
        <v>235</v>
      </c>
    </row>
    <row r="113" spans="1:11" s="148" customFormat="1" ht="24" x14ac:dyDescent="0.25">
      <c r="A113" s="137">
        <v>94</v>
      </c>
      <c r="B113" s="164" t="s">
        <v>270</v>
      </c>
      <c r="C113" s="174" t="s">
        <v>271</v>
      </c>
      <c r="D113" s="137" t="s">
        <v>204</v>
      </c>
      <c r="E113" s="137" t="s">
        <v>17</v>
      </c>
      <c r="F113" s="137">
        <v>1</v>
      </c>
      <c r="G113" s="152">
        <v>13131000</v>
      </c>
      <c r="H113" s="152">
        <f t="shared" si="17"/>
        <v>13131000</v>
      </c>
      <c r="I113" s="139">
        <f t="shared" si="16"/>
        <v>13590585</v>
      </c>
      <c r="J113" s="139">
        <f t="shared" si="16"/>
        <v>14066255.475</v>
      </c>
      <c r="K113" s="137" t="s">
        <v>234</v>
      </c>
    </row>
    <row r="114" spans="1:11" s="148" customFormat="1" ht="24" x14ac:dyDescent="0.25">
      <c r="A114" s="150">
        <v>95</v>
      </c>
      <c r="B114" s="164" t="s">
        <v>272</v>
      </c>
      <c r="C114" s="174" t="s">
        <v>273</v>
      </c>
      <c r="D114" s="142" t="s">
        <v>169</v>
      </c>
      <c r="E114" s="137" t="s">
        <v>17</v>
      </c>
      <c r="F114" s="137">
        <v>1</v>
      </c>
      <c r="G114" s="152">
        <v>799365</v>
      </c>
      <c r="H114" s="152">
        <f t="shared" si="17"/>
        <v>799365</v>
      </c>
      <c r="I114" s="139">
        <f t="shared" si="16"/>
        <v>827342.77500000002</v>
      </c>
      <c r="J114" s="139">
        <f t="shared" si="16"/>
        <v>856299.77212500002</v>
      </c>
      <c r="K114" s="137" t="s">
        <v>237</v>
      </c>
    </row>
    <row r="115" spans="1:11" s="148" customFormat="1" ht="24" x14ac:dyDescent="0.25">
      <c r="A115" s="137">
        <v>96</v>
      </c>
      <c r="B115" s="164" t="s">
        <v>274</v>
      </c>
      <c r="C115" s="137" t="s">
        <v>275</v>
      </c>
      <c r="D115" s="142" t="s">
        <v>169</v>
      </c>
      <c r="E115" s="137" t="s">
        <v>17</v>
      </c>
      <c r="F115" s="137">
        <v>1</v>
      </c>
      <c r="G115" s="152">
        <v>650000</v>
      </c>
      <c r="H115" s="152">
        <f t="shared" si="17"/>
        <v>650000</v>
      </c>
      <c r="I115" s="139">
        <f t="shared" si="16"/>
        <v>672750</v>
      </c>
      <c r="J115" s="139">
        <f t="shared" si="16"/>
        <v>696296.25</v>
      </c>
      <c r="K115" s="137" t="s">
        <v>241</v>
      </c>
    </row>
    <row r="116" spans="1:11" s="149" customFormat="1" ht="15" x14ac:dyDescent="0.25">
      <c r="A116" s="150">
        <v>97</v>
      </c>
      <c r="B116" s="164" t="s">
        <v>276</v>
      </c>
      <c r="C116" s="137" t="s">
        <v>276</v>
      </c>
      <c r="D116" s="137" t="s">
        <v>159</v>
      </c>
      <c r="E116" s="137" t="s">
        <v>17</v>
      </c>
      <c r="F116" s="137">
        <v>1</v>
      </c>
      <c r="G116" s="152">
        <v>4665716</v>
      </c>
      <c r="H116" s="152">
        <f t="shared" si="17"/>
        <v>4665716</v>
      </c>
      <c r="I116" s="139">
        <f t="shared" si="16"/>
        <v>4829016.0599999996</v>
      </c>
      <c r="J116" s="139">
        <f t="shared" si="16"/>
        <v>4998031.6220999993</v>
      </c>
      <c r="K116" s="137" t="s">
        <v>239</v>
      </c>
    </row>
    <row r="117" spans="1:11" s="149" customFormat="1" ht="48" x14ac:dyDescent="0.25">
      <c r="A117" s="137">
        <v>98</v>
      </c>
      <c r="B117" s="155" t="s">
        <v>281</v>
      </c>
      <c r="C117" s="155" t="s">
        <v>277</v>
      </c>
      <c r="D117" s="155" t="s">
        <v>159</v>
      </c>
      <c r="E117" s="155" t="s">
        <v>17</v>
      </c>
      <c r="F117" s="155">
        <v>1</v>
      </c>
      <c r="G117" s="152">
        <v>1000000</v>
      </c>
      <c r="H117" s="152">
        <f t="shared" si="17"/>
        <v>1000000</v>
      </c>
      <c r="I117" s="152">
        <f t="shared" si="16"/>
        <v>1035000</v>
      </c>
      <c r="J117" s="152">
        <f t="shared" si="16"/>
        <v>1071225</v>
      </c>
      <c r="K117" s="155" t="s">
        <v>235</v>
      </c>
    </row>
    <row r="118" spans="1:11" s="149" customFormat="1" ht="60" x14ac:dyDescent="0.25">
      <c r="A118" s="150">
        <v>99</v>
      </c>
      <c r="B118" s="155" t="s">
        <v>615</v>
      </c>
      <c r="C118" s="155" t="s">
        <v>613</v>
      </c>
      <c r="D118" s="142" t="s">
        <v>169</v>
      </c>
      <c r="E118" s="137" t="s">
        <v>17</v>
      </c>
      <c r="F118" s="137">
        <v>1</v>
      </c>
      <c r="G118" s="152">
        <v>250000</v>
      </c>
      <c r="H118" s="152">
        <f t="shared" si="17"/>
        <v>250000</v>
      </c>
      <c r="I118" s="152">
        <v>0</v>
      </c>
      <c r="J118" s="152">
        <v>0</v>
      </c>
      <c r="K118" s="137" t="s">
        <v>240</v>
      </c>
    </row>
    <row r="119" spans="1:11" x14ac:dyDescent="0.25">
      <c r="A119" s="175"/>
      <c r="B119" s="175" t="s">
        <v>457</v>
      </c>
      <c r="C119" s="158"/>
      <c r="D119" s="158"/>
      <c r="E119" s="158"/>
      <c r="F119" s="158"/>
      <c r="G119" s="160"/>
      <c r="H119" s="161">
        <f>SUM(H92:H118)</f>
        <v>27688581.039999999</v>
      </c>
      <c r="I119" s="161">
        <f>SUM(I92:I118)</f>
        <v>28398931.376399998</v>
      </c>
      <c r="J119" s="161">
        <f>SUM(J92:J118)</f>
        <v>29392893.974573996</v>
      </c>
      <c r="K119" s="158"/>
    </row>
    <row r="120" spans="1:11" s="146" customFormat="1" ht="19.5" customHeight="1" x14ac:dyDescent="0.25">
      <c r="A120" s="185" t="s">
        <v>353</v>
      </c>
      <c r="B120" s="185"/>
      <c r="C120" s="153"/>
      <c r="D120" s="153"/>
      <c r="E120" s="153"/>
      <c r="F120" s="153"/>
      <c r="G120" s="154"/>
      <c r="H120" s="154"/>
      <c r="I120" s="154"/>
      <c r="J120" s="154"/>
      <c r="K120" s="153"/>
    </row>
    <row r="121" spans="1:11" x14ac:dyDescent="0.25">
      <c r="A121" s="137">
        <v>100</v>
      </c>
      <c r="B121" s="164" t="s">
        <v>282</v>
      </c>
      <c r="C121" s="137" t="s">
        <v>282</v>
      </c>
      <c r="D121" s="142" t="s">
        <v>169</v>
      </c>
      <c r="E121" s="137" t="s">
        <v>103</v>
      </c>
      <c r="F121" s="137">
        <v>5</v>
      </c>
      <c r="G121" s="139">
        <v>40000</v>
      </c>
      <c r="H121" s="139">
        <f>G121*F121</f>
        <v>200000</v>
      </c>
      <c r="I121" s="139">
        <f>F121*G121</f>
        <v>200000</v>
      </c>
      <c r="J121" s="139">
        <f>F121*G121</f>
        <v>200000</v>
      </c>
      <c r="K121" s="137" t="s">
        <v>369</v>
      </c>
    </row>
    <row r="122" spans="1:11" x14ac:dyDescent="0.25">
      <c r="A122" s="137">
        <v>101</v>
      </c>
      <c r="B122" s="164" t="s">
        <v>379</v>
      </c>
      <c r="C122" s="137" t="s">
        <v>283</v>
      </c>
      <c r="D122" s="142" t="s">
        <v>169</v>
      </c>
      <c r="E122" s="137" t="s">
        <v>103</v>
      </c>
      <c r="F122" s="137">
        <v>3</v>
      </c>
      <c r="G122" s="139">
        <v>41000</v>
      </c>
      <c r="H122" s="139">
        <f t="shared" ref="H122:H130" si="18">G122*F122</f>
        <v>123000</v>
      </c>
      <c r="I122" s="139">
        <f t="shared" ref="I122:I124" si="19">F122*G122</f>
        <v>123000</v>
      </c>
      <c r="J122" s="139">
        <v>123000</v>
      </c>
      <c r="K122" s="137" t="s">
        <v>368</v>
      </c>
    </row>
    <row r="123" spans="1:11" x14ac:dyDescent="0.25">
      <c r="A123" s="137">
        <v>102</v>
      </c>
      <c r="B123" s="164" t="s">
        <v>380</v>
      </c>
      <c r="C123" s="137" t="s">
        <v>284</v>
      </c>
      <c r="D123" s="142" t="s">
        <v>169</v>
      </c>
      <c r="E123" s="137" t="s">
        <v>103</v>
      </c>
      <c r="F123" s="137">
        <v>6</v>
      </c>
      <c r="G123" s="139">
        <v>40000</v>
      </c>
      <c r="H123" s="139">
        <f t="shared" si="18"/>
        <v>240000</v>
      </c>
      <c r="I123" s="139">
        <f t="shared" si="19"/>
        <v>240000</v>
      </c>
      <c r="J123" s="139">
        <v>120000</v>
      </c>
      <c r="K123" s="137" t="s">
        <v>368</v>
      </c>
    </row>
    <row r="124" spans="1:11" x14ac:dyDescent="0.25">
      <c r="A124" s="137">
        <v>103</v>
      </c>
      <c r="B124" s="164" t="s">
        <v>381</v>
      </c>
      <c r="C124" s="137" t="s">
        <v>285</v>
      </c>
      <c r="D124" s="142" t="s">
        <v>169</v>
      </c>
      <c r="E124" s="137" t="s">
        <v>103</v>
      </c>
      <c r="F124" s="137">
        <v>3</v>
      </c>
      <c r="G124" s="139">
        <v>40000</v>
      </c>
      <c r="H124" s="139">
        <f t="shared" si="18"/>
        <v>120000</v>
      </c>
      <c r="I124" s="139">
        <f t="shared" si="19"/>
        <v>120000</v>
      </c>
      <c r="J124" s="139">
        <v>120000</v>
      </c>
      <c r="K124" s="137" t="s">
        <v>368</v>
      </c>
    </row>
    <row r="125" spans="1:11" ht="24" x14ac:dyDescent="0.25">
      <c r="A125" s="137">
        <v>104</v>
      </c>
      <c r="B125" s="164" t="s">
        <v>595</v>
      </c>
      <c r="C125" s="137" t="s">
        <v>594</v>
      </c>
      <c r="D125" s="142" t="s">
        <v>169</v>
      </c>
      <c r="E125" s="137" t="s">
        <v>103</v>
      </c>
      <c r="F125" s="137">
        <v>10</v>
      </c>
      <c r="G125" s="139">
        <v>70000</v>
      </c>
      <c r="H125" s="139">
        <f t="shared" ref="H125" si="20">G125*F125</f>
        <v>700000</v>
      </c>
      <c r="I125" s="139">
        <f t="shared" ref="I125" si="21">F125*G125</f>
        <v>700000</v>
      </c>
      <c r="J125" s="139">
        <v>120000</v>
      </c>
      <c r="K125" s="137" t="s">
        <v>368</v>
      </c>
    </row>
    <row r="126" spans="1:11" x14ac:dyDescent="0.25">
      <c r="A126" s="137">
        <v>105</v>
      </c>
      <c r="B126" s="164" t="s">
        <v>286</v>
      </c>
      <c r="C126" s="137" t="s">
        <v>286</v>
      </c>
      <c r="D126" s="142" t="s">
        <v>169</v>
      </c>
      <c r="E126" s="137" t="s">
        <v>103</v>
      </c>
      <c r="F126" s="137">
        <v>350</v>
      </c>
      <c r="G126" s="139">
        <v>250</v>
      </c>
      <c r="H126" s="139">
        <f t="shared" si="18"/>
        <v>87500</v>
      </c>
      <c r="I126" s="139">
        <f>F126*G126</f>
        <v>87500</v>
      </c>
      <c r="J126" s="139">
        <v>87500</v>
      </c>
      <c r="K126" s="137" t="s">
        <v>370</v>
      </c>
    </row>
    <row r="127" spans="1:11" ht="24" x14ac:dyDescent="0.25">
      <c r="A127" s="137">
        <v>106</v>
      </c>
      <c r="B127" s="164" t="s">
        <v>382</v>
      </c>
      <c r="C127" s="137" t="s">
        <v>288</v>
      </c>
      <c r="D127" s="142" t="s">
        <v>169</v>
      </c>
      <c r="E127" s="137" t="s">
        <v>103</v>
      </c>
      <c r="F127" s="137">
        <v>1</v>
      </c>
      <c r="G127" s="139">
        <v>300000</v>
      </c>
      <c r="H127" s="139">
        <f t="shared" si="18"/>
        <v>300000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383</v>
      </c>
      <c r="C128" s="137" t="s">
        <v>289</v>
      </c>
      <c r="D128" s="142" t="s">
        <v>169</v>
      </c>
      <c r="E128" s="137" t="s">
        <v>103</v>
      </c>
      <c r="F128" s="137">
        <v>30</v>
      </c>
      <c r="G128" s="139">
        <v>14000</v>
      </c>
      <c r="H128" s="139">
        <f t="shared" si="18"/>
        <v>420000</v>
      </c>
      <c r="I128" s="139">
        <v>70000</v>
      </c>
      <c r="J128" s="139">
        <v>70000</v>
      </c>
      <c r="K128" s="137" t="s">
        <v>370</v>
      </c>
    </row>
    <row r="129" spans="1:11" ht="36" x14ac:dyDescent="0.25">
      <c r="A129" s="137">
        <v>108</v>
      </c>
      <c r="B129" s="164" t="s">
        <v>385</v>
      </c>
      <c r="C129" s="137" t="s">
        <v>290</v>
      </c>
      <c r="D129" s="142" t="s">
        <v>169</v>
      </c>
      <c r="E129" s="137" t="s">
        <v>103</v>
      </c>
      <c r="F129" s="137">
        <v>32</v>
      </c>
      <c r="G129" s="139">
        <v>10000</v>
      </c>
      <c r="H129" s="139">
        <f t="shared" si="18"/>
        <v>320000</v>
      </c>
      <c r="I129" s="139">
        <v>0</v>
      </c>
      <c r="J129" s="139">
        <v>0</v>
      </c>
      <c r="K129" s="137" t="s">
        <v>370</v>
      </c>
    </row>
    <row r="130" spans="1:11" ht="24" x14ac:dyDescent="0.25">
      <c r="A130" s="137">
        <v>109</v>
      </c>
      <c r="B130" s="164" t="s">
        <v>384</v>
      </c>
      <c r="C130" s="137" t="s">
        <v>291</v>
      </c>
      <c r="D130" s="142" t="s">
        <v>169</v>
      </c>
      <c r="E130" s="137" t="s">
        <v>103</v>
      </c>
      <c r="F130" s="137">
        <v>30</v>
      </c>
      <c r="G130" s="139">
        <v>7000</v>
      </c>
      <c r="H130" s="139">
        <f t="shared" si="18"/>
        <v>210000</v>
      </c>
      <c r="I130" s="139">
        <v>0</v>
      </c>
      <c r="J130" s="139">
        <v>0</v>
      </c>
      <c r="K130" s="137" t="s">
        <v>369</v>
      </c>
    </row>
    <row r="131" spans="1:11" ht="24" x14ac:dyDescent="0.25">
      <c r="A131" s="137">
        <v>110</v>
      </c>
      <c r="B131" s="164" t="s">
        <v>535</v>
      </c>
      <c r="C131" s="137" t="s">
        <v>534</v>
      </c>
      <c r="D131" s="142" t="s">
        <v>169</v>
      </c>
      <c r="E131" s="137" t="s">
        <v>17</v>
      </c>
      <c r="F131" s="137">
        <v>1</v>
      </c>
      <c r="G131" s="139">
        <v>1066666.6599999999</v>
      </c>
      <c r="H131" s="139">
        <v>1066666.6599999999</v>
      </c>
      <c r="I131" s="139">
        <v>0</v>
      </c>
      <c r="J131" s="139">
        <v>0</v>
      </c>
      <c r="K131" s="137" t="s">
        <v>368</v>
      </c>
    </row>
    <row r="132" spans="1:11" ht="24" x14ac:dyDescent="0.25">
      <c r="A132" s="137">
        <v>111</v>
      </c>
      <c r="B132" s="164" t="s">
        <v>555</v>
      </c>
      <c r="C132" s="137" t="s">
        <v>552</v>
      </c>
      <c r="D132" s="142" t="s">
        <v>169</v>
      </c>
      <c r="E132" s="137" t="s">
        <v>17</v>
      </c>
      <c r="F132" s="137">
        <v>1</v>
      </c>
      <c r="G132" s="139">
        <v>3100000</v>
      </c>
      <c r="H132" s="139">
        <v>3100000</v>
      </c>
      <c r="I132" s="139">
        <v>6400000</v>
      </c>
      <c r="J132" s="139">
        <v>6400000</v>
      </c>
      <c r="K132" s="137" t="s">
        <v>368</v>
      </c>
    </row>
    <row r="133" spans="1:11" ht="24" x14ac:dyDescent="0.25">
      <c r="A133" s="137">
        <v>112</v>
      </c>
      <c r="B133" s="164" t="s">
        <v>556</v>
      </c>
      <c r="C133" s="137" t="s">
        <v>553</v>
      </c>
      <c r="D133" s="142" t="s">
        <v>169</v>
      </c>
      <c r="E133" s="137" t="s">
        <v>17</v>
      </c>
      <c r="F133" s="137">
        <v>1</v>
      </c>
      <c r="G133" s="139">
        <v>8029333.3300000001</v>
      </c>
      <c r="H133" s="139">
        <v>8029333.3300000001</v>
      </c>
      <c r="I133" s="139">
        <v>5796000</v>
      </c>
      <c r="J133" s="139">
        <v>5796000</v>
      </c>
      <c r="K133" s="137" t="s">
        <v>368</v>
      </c>
    </row>
    <row r="134" spans="1:11" ht="24" x14ac:dyDescent="0.25">
      <c r="A134" s="137">
        <v>113</v>
      </c>
      <c r="B134" s="164" t="s">
        <v>386</v>
      </c>
      <c r="C134" s="137" t="s">
        <v>366</v>
      </c>
      <c r="D134" s="142" t="s">
        <v>169</v>
      </c>
      <c r="E134" s="137" t="s">
        <v>17</v>
      </c>
      <c r="F134" s="137">
        <v>1</v>
      </c>
      <c r="G134" s="139">
        <v>60000</v>
      </c>
      <c r="H134" s="139">
        <v>60000</v>
      </c>
      <c r="I134" s="139">
        <v>25800</v>
      </c>
      <c r="J134" s="139">
        <v>25800</v>
      </c>
      <c r="K134" s="137" t="s">
        <v>368</v>
      </c>
    </row>
    <row r="135" spans="1:11" x14ac:dyDescent="0.25">
      <c r="A135" s="137">
        <v>114</v>
      </c>
      <c r="B135" s="164" t="s">
        <v>539</v>
      </c>
      <c r="C135" s="137" t="s">
        <v>538</v>
      </c>
      <c r="D135" s="142" t="s">
        <v>169</v>
      </c>
      <c r="E135" s="137" t="s">
        <v>17</v>
      </c>
      <c r="F135" s="137">
        <v>1</v>
      </c>
      <c r="G135" s="139">
        <v>0</v>
      </c>
      <c r="H135" s="139">
        <v>0</v>
      </c>
      <c r="I135" s="139">
        <v>22400000</v>
      </c>
      <c r="J135" s="139">
        <v>22400000</v>
      </c>
      <c r="K135" s="137" t="s">
        <v>369</v>
      </c>
    </row>
    <row r="136" spans="1:11" ht="36" x14ac:dyDescent="0.25">
      <c r="A136" s="137">
        <v>115</v>
      </c>
      <c r="B136" s="164" t="s">
        <v>387</v>
      </c>
      <c r="C136" s="137" t="s">
        <v>293</v>
      </c>
      <c r="D136" s="142" t="s">
        <v>169</v>
      </c>
      <c r="E136" s="137" t="s">
        <v>17</v>
      </c>
      <c r="F136" s="137">
        <v>1</v>
      </c>
      <c r="G136" s="139">
        <v>782000</v>
      </c>
      <c r="H136" s="139">
        <v>782000</v>
      </c>
      <c r="I136" s="139"/>
      <c r="J136" s="139"/>
      <c r="K136" s="137" t="s">
        <v>368</v>
      </c>
    </row>
    <row r="137" spans="1:11" x14ac:dyDescent="0.25">
      <c r="A137" s="137">
        <v>116</v>
      </c>
      <c r="B137" s="164" t="s">
        <v>388</v>
      </c>
      <c r="C137" s="137" t="s">
        <v>367</v>
      </c>
      <c r="D137" s="142" t="s">
        <v>169</v>
      </c>
      <c r="E137" s="137" t="s">
        <v>17</v>
      </c>
      <c r="F137" s="137">
        <v>1</v>
      </c>
      <c r="G137" s="139">
        <v>1736438</v>
      </c>
      <c r="H137" s="139">
        <v>1736438</v>
      </c>
      <c r="I137" s="139">
        <v>1736438</v>
      </c>
      <c r="J137" s="139">
        <v>1736438</v>
      </c>
      <c r="K137" s="137" t="s">
        <v>368</v>
      </c>
    </row>
    <row r="138" spans="1:11" ht="36" x14ac:dyDescent="0.25">
      <c r="A138" s="137">
        <v>117</v>
      </c>
      <c r="B138" s="164" t="s">
        <v>389</v>
      </c>
      <c r="C138" s="137" t="s">
        <v>371</v>
      </c>
      <c r="D138" s="142" t="s">
        <v>169</v>
      </c>
      <c r="E138" s="137" t="s">
        <v>17</v>
      </c>
      <c r="F138" s="137">
        <v>1</v>
      </c>
      <c r="G138" s="139">
        <v>8640</v>
      </c>
      <c r="H138" s="139">
        <v>8640</v>
      </c>
      <c r="I138" s="139">
        <v>8640</v>
      </c>
      <c r="J138" s="139">
        <v>8640</v>
      </c>
      <c r="K138" s="137" t="s">
        <v>368</v>
      </c>
    </row>
    <row r="139" spans="1:11" ht="24" x14ac:dyDescent="0.25">
      <c r="A139" s="137">
        <v>118</v>
      </c>
      <c r="B139" s="164" t="s">
        <v>390</v>
      </c>
      <c r="C139" s="137" t="s">
        <v>294</v>
      </c>
      <c r="D139" s="142" t="s">
        <v>159</v>
      </c>
      <c r="E139" s="142" t="s">
        <v>17</v>
      </c>
      <c r="F139" s="137">
        <v>1</v>
      </c>
      <c r="G139" s="139">
        <v>1800000</v>
      </c>
      <c r="H139" s="139">
        <f>G139*F139</f>
        <v>1800000</v>
      </c>
      <c r="I139" s="139">
        <v>3504000</v>
      </c>
      <c r="J139" s="139">
        <v>3504000</v>
      </c>
      <c r="K139" s="137" t="s">
        <v>295</v>
      </c>
    </row>
    <row r="140" spans="1:11" ht="36" x14ac:dyDescent="0.25">
      <c r="A140" s="137">
        <v>119</v>
      </c>
      <c r="B140" s="164" t="s">
        <v>391</v>
      </c>
      <c r="C140" s="137" t="s">
        <v>296</v>
      </c>
      <c r="D140" s="142" t="s">
        <v>169</v>
      </c>
      <c r="E140" s="142" t="s">
        <v>17</v>
      </c>
      <c r="F140" s="137">
        <v>1</v>
      </c>
      <c r="G140" s="139">
        <v>950000</v>
      </c>
      <c r="H140" s="139">
        <f t="shared" ref="H140:H143" si="22">G140*F140</f>
        <v>950000</v>
      </c>
      <c r="I140" s="139">
        <v>0</v>
      </c>
      <c r="J140" s="139">
        <v>0</v>
      </c>
      <c r="K140" s="137" t="s">
        <v>297</v>
      </c>
    </row>
    <row r="141" spans="1:11" ht="36" x14ac:dyDescent="0.25">
      <c r="A141" s="137">
        <v>120</v>
      </c>
      <c r="B141" s="164" t="s">
        <v>392</v>
      </c>
      <c r="C141" s="137" t="s">
        <v>298</v>
      </c>
      <c r="D141" s="142" t="s">
        <v>169</v>
      </c>
      <c r="E141" s="142" t="s">
        <v>17</v>
      </c>
      <c r="F141" s="137">
        <v>1</v>
      </c>
      <c r="G141" s="139">
        <v>100000</v>
      </c>
      <c r="H141" s="139">
        <f t="shared" si="22"/>
        <v>100000</v>
      </c>
      <c r="I141" s="139">
        <v>0</v>
      </c>
      <c r="J141" s="139">
        <v>0</v>
      </c>
      <c r="K141" s="137" t="s">
        <v>297</v>
      </c>
    </row>
    <row r="142" spans="1:11" ht="36" x14ac:dyDescent="0.25">
      <c r="A142" s="137">
        <v>121</v>
      </c>
      <c r="B142" s="164" t="s">
        <v>393</v>
      </c>
      <c r="C142" s="137" t="s">
        <v>299</v>
      </c>
      <c r="D142" s="142" t="s">
        <v>169</v>
      </c>
      <c r="E142" s="142" t="s">
        <v>17</v>
      </c>
      <c r="F142" s="137">
        <v>1</v>
      </c>
      <c r="G142" s="139">
        <v>300000</v>
      </c>
      <c r="H142" s="139">
        <f t="shared" si="22"/>
        <v>300000</v>
      </c>
      <c r="I142" s="139">
        <v>300000</v>
      </c>
      <c r="J142" s="139">
        <v>300000</v>
      </c>
      <c r="K142" s="137" t="s">
        <v>295</v>
      </c>
    </row>
    <row r="143" spans="1:11" ht="48" x14ac:dyDescent="0.25">
      <c r="A143" s="137">
        <v>122</v>
      </c>
      <c r="B143" s="164" t="s">
        <v>394</v>
      </c>
      <c r="C143" s="137" t="s">
        <v>300</v>
      </c>
      <c r="D143" s="142" t="s">
        <v>204</v>
      </c>
      <c r="E143" s="142" t="s">
        <v>17</v>
      </c>
      <c r="F143" s="137">
        <v>1</v>
      </c>
      <c r="G143" s="139">
        <v>17000000</v>
      </c>
      <c r="H143" s="139">
        <f t="shared" si="22"/>
        <v>17000000</v>
      </c>
      <c r="I143" s="139">
        <v>17000000</v>
      </c>
      <c r="J143" s="139">
        <v>17000000</v>
      </c>
      <c r="K143" s="137" t="s">
        <v>295</v>
      </c>
    </row>
    <row r="144" spans="1:11" ht="24" x14ac:dyDescent="0.25">
      <c r="A144" s="137">
        <v>123</v>
      </c>
      <c r="B144" s="164" t="s">
        <v>395</v>
      </c>
      <c r="C144" s="137" t="s">
        <v>301</v>
      </c>
      <c r="D144" s="142" t="s">
        <v>169</v>
      </c>
      <c r="E144" s="142" t="s">
        <v>17</v>
      </c>
      <c r="F144" s="137">
        <v>3</v>
      </c>
      <c r="G144" s="139">
        <v>120000</v>
      </c>
      <c r="H144" s="139">
        <f t="shared" ref="H144:H155" si="23">G144*F144</f>
        <v>360000</v>
      </c>
      <c r="I144" s="139">
        <v>360000</v>
      </c>
      <c r="J144" s="139">
        <v>360000</v>
      </c>
      <c r="K144" s="137">
        <v>2020</v>
      </c>
    </row>
    <row r="145" spans="1:11" x14ac:dyDescent="0.25">
      <c r="A145" s="137">
        <v>124</v>
      </c>
      <c r="B145" s="164" t="s">
        <v>396</v>
      </c>
      <c r="C145" s="137" t="s">
        <v>302</v>
      </c>
      <c r="D145" s="142" t="s">
        <v>159</v>
      </c>
      <c r="E145" s="142" t="s">
        <v>17</v>
      </c>
      <c r="F145" s="137">
        <f>160</f>
        <v>160</v>
      </c>
      <c r="G145" s="139">
        <v>42200</v>
      </c>
      <c r="H145" s="139">
        <f t="shared" si="23"/>
        <v>6752000</v>
      </c>
      <c r="I145" s="139">
        <v>6752000</v>
      </c>
      <c r="J145" s="139">
        <v>6752000</v>
      </c>
      <c r="K145" s="137" t="s">
        <v>303</v>
      </c>
    </row>
    <row r="146" spans="1:11" ht="24" x14ac:dyDescent="0.25">
      <c r="A146" s="137">
        <v>125</v>
      </c>
      <c r="B146" s="164" t="s">
        <v>397</v>
      </c>
      <c r="C146" s="137" t="s">
        <v>304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3"/>
        <v>178048</v>
      </c>
      <c r="I146" s="139">
        <v>178048</v>
      </c>
      <c r="J146" s="139">
        <v>178048</v>
      </c>
      <c r="K146" s="137" t="s">
        <v>303</v>
      </c>
    </row>
    <row r="147" spans="1:11" ht="24" x14ac:dyDescent="0.25">
      <c r="A147" s="137">
        <v>126</v>
      </c>
      <c r="B147" s="164" t="s">
        <v>398</v>
      </c>
      <c r="C147" s="137" t="s">
        <v>305</v>
      </c>
      <c r="D147" s="142" t="s">
        <v>169</v>
      </c>
      <c r="E147" s="142" t="s">
        <v>17</v>
      </c>
      <c r="F147" s="137">
        <f>160</f>
        <v>160</v>
      </c>
      <c r="G147" s="139">
        <v>2225.6</v>
      </c>
      <c r="H147" s="139">
        <f t="shared" si="23"/>
        <v>356096</v>
      </c>
      <c r="I147" s="139">
        <v>356096</v>
      </c>
      <c r="J147" s="139">
        <v>356096</v>
      </c>
      <c r="K147" s="137" t="s">
        <v>303</v>
      </c>
    </row>
    <row r="148" spans="1:11" ht="24" x14ac:dyDescent="0.25">
      <c r="A148" s="137">
        <v>127</v>
      </c>
      <c r="B148" s="164" t="s">
        <v>399</v>
      </c>
      <c r="C148" s="137" t="s">
        <v>306</v>
      </c>
      <c r="D148" s="142" t="s">
        <v>169</v>
      </c>
      <c r="E148" s="142" t="s">
        <v>17</v>
      </c>
      <c r="F148" s="137">
        <f>160</f>
        <v>160</v>
      </c>
      <c r="G148" s="139">
        <v>1112.8</v>
      </c>
      <c r="H148" s="139">
        <f t="shared" si="23"/>
        <v>178048</v>
      </c>
      <c r="I148" s="139">
        <v>178048</v>
      </c>
      <c r="J148" s="139">
        <v>178048</v>
      </c>
      <c r="K148" s="137" t="s">
        <v>303</v>
      </c>
    </row>
    <row r="149" spans="1:11" ht="24" x14ac:dyDescent="0.25">
      <c r="A149" s="137">
        <v>128</v>
      </c>
      <c r="B149" s="164" t="s">
        <v>400</v>
      </c>
      <c r="C149" s="137" t="s">
        <v>307</v>
      </c>
      <c r="D149" s="142" t="s">
        <v>169</v>
      </c>
      <c r="E149" s="142" t="s">
        <v>17</v>
      </c>
      <c r="F149" s="137">
        <f>160</f>
        <v>160</v>
      </c>
      <c r="G149" s="139">
        <v>1112.8</v>
      </c>
      <c r="H149" s="139">
        <f t="shared" si="23"/>
        <v>178048</v>
      </c>
      <c r="I149" s="139">
        <v>178048</v>
      </c>
      <c r="J149" s="139">
        <v>178048</v>
      </c>
      <c r="K149" s="137" t="s">
        <v>303</v>
      </c>
    </row>
    <row r="150" spans="1:11" ht="24" x14ac:dyDescent="0.25">
      <c r="A150" s="137">
        <v>129</v>
      </c>
      <c r="B150" s="164" t="s">
        <v>401</v>
      </c>
      <c r="C150" s="137" t="s">
        <v>308</v>
      </c>
      <c r="D150" s="142" t="s">
        <v>169</v>
      </c>
      <c r="E150" s="142" t="s">
        <v>17</v>
      </c>
      <c r="F150" s="137">
        <f>160</f>
        <v>160</v>
      </c>
      <c r="G150" s="139">
        <v>1112.8</v>
      </c>
      <c r="H150" s="139">
        <f t="shared" si="23"/>
        <v>178048</v>
      </c>
      <c r="I150" s="139">
        <v>178048</v>
      </c>
      <c r="J150" s="139">
        <v>178048</v>
      </c>
      <c r="K150" s="137" t="s">
        <v>303</v>
      </c>
    </row>
    <row r="151" spans="1:11" ht="24" x14ac:dyDescent="0.25">
      <c r="A151" s="137">
        <v>130</v>
      </c>
      <c r="B151" s="164" t="s">
        <v>402</v>
      </c>
      <c r="C151" s="137" t="s">
        <v>309</v>
      </c>
      <c r="D151" s="142" t="s">
        <v>169</v>
      </c>
      <c r="E151" s="142" t="s">
        <v>17</v>
      </c>
      <c r="F151" s="137">
        <f>200</f>
        <v>200</v>
      </c>
      <c r="G151" s="139">
        <v>4909</v>
      </c>
      <c r="H151" s="139">
        <f t="shared" si="23"/>
        <v>981800</v>
      </c>
      <c r="I151" s="139">
        <v>981800</v>
      </c>
      <c r="J151" s="139">
        <v>981800</v>
      </c>
      <c r="K151" s="137" t="s">
        <v>303</v>
      </c>
    </row>
    <row r="152" spans="1:11" ht="36" x14ac:dyDescent="0.25">
      <c r="A152" s="137">
        <v>131</v>
      </c>
      <c r="B152" s="164" t="s">
        <v>403</v>
      </c>
      <c r="C152" s="137" t="s">
        <v>310</v>
      </c>
      <c r="D152" s="142" t="s">
        <v>159</v>
      </c>
      <c r="E152" s="142" t="s">
        <v>17</v>
      </c>
      <c r="F152" s="137">
        <v>1</v>
      </c>
      <c r="G152" s="139">
        <v>1158000</v>
      </c>
      <c r="H152" s="139">
        <f t="shared" si="23"/>
        <v>1158000</v>
      </c>
      <c r="I152" s="139">
        <v>1158000</v>
      </c>
      <c r="J152" s="139">
        <v>1158000</v>
      </c>
      <c r="K152" s="137" t="s">
        <v>311</v>
      </c>
    </row>
    <row r="153" spans="1:11" x14ac:dyDescent="0.25">
      <c r="A153" s="137">
        <v>132</v>
      </c>
      <c r="B153" s="164" t="s">
        <v>404</v>
      </c>
      <c r="C153" s="137" t="s">
        <v>372</v>
      </c>
      <c r="D153" s="142" t="s">
        <v>159</v>
      </c>
      <c r="E153" s="142" t="s">
        <v>17</v>
      </c>
      <c r="F153" s="137">
        <v>3</v>
      </c>
      <c r="G153" s="139">
        <v>480000</v>
      </c>
      <c r="H153" s="139">
        <f t="shared" si="23"/>
        <v>1440000</v>
      </c>
      <c r="I153" s="139">
        <v>1440000</v>
      </c>
      <c r="J153" s="139">
        <v>1440000</v>
      </c>
      <c r="K153" s="137" t="s">
        <v>287</v>
      </c>
    </row>
    <row r="154" spans="1:11" x14ac:dyDescent="0.25">
      <c r="A154" s="137">
        <v>133</v>
      </c>
      <c r="B154" s="164" t="s">
        <v>405</v>
      </c>
      <c r="C154" s="137" t="s">
        <v>373</v>
      </c>
      <c r="D154" s="142" t="s">
        <v>169</v>
      </c>
      <c r="E154" s="142" t="s">
        <v>17</v>
      </c>
      <c r="F154" s="137">
        <v>5</v>
      </c>
      <c r="G154" s="139">
        <v>80000</v>
      </c>
      <c r="H154" s="139">
        <f t="shared" si="23"/>
        <v>400000</v>
      </c>
      <c r="I154" s="139">
        <v>400000</v>
      </c>
      <c r="J154" s="139">
        <v>400000</v>
      </c>
      <c r="K154" s="137" t="s">
        <v>287</v>
      </c>
    </row>
    <row r="155" spans="1:11" ht="24" x14ac:dyDescent="0.25">
      <c r="A155" s="137">
        <v>134</v>
      </c>
      <c r="B155" s="164" t="s">
        <v>406</v>
      </c>
      <c r="C155" s="137" t="s">
        <v>374</v>
      </c>
      <c r="D155" s="142" t="s">
        <v>169</v>
      </c>
      <c r="E155" s="142" t="s">
        <v>17</v>
      </c>
      <c r="F155" s="137">
        <v>1</v>
      </c>
      <c r="G155" s="139">
        <v>4000000</v>
      </c>
      <c r="H155" s="139">
        <f t="shared" si="23"/>
        <v>4000000</v>
      </c>
      <c r="I155" s="139">
        <v>0</v>
      </c>
      <c r="J155" s="139">
        <v>0</v>
      </c>
      <c r="K155" s="137" t="s">
        <v>315</v>
      </c>
    </row>
    <row r="156" spans="1:11" ht="36" x14ac:dyDescent="0.25">
      <c r="A156" s="137">
        <v>135</v>
      </c>
      <c r="B156" s="164" t="s">
        <v>407</v>
      </c>
      <c r="C156" s="137" t="s">
        <v>312</v>
      </c>
      <c r="D156" s="142" t="s">
        <v>204</v>
      </c>
      <c r="E156" s="142" t="s">
        <v>17</v>
      </c>
      <c r="F156" s="137">
        <v>1</v>
      </c>
      <c r="G156" s="139"/>
      <c r="H156" s="139">
        <v>0</v>
      </c>
      <c r="I156" s="139">
        <v>10000000</v>
      </c>
      <c r="J156" s="139">
        <v>5000000</v>
      </c>
      <c r="K156" s="137" t="s">
        <v>292</v>
      </c>
    </row>
    <row r="157" spans="1:11" ht="36" x14ac:dyDescent="0.25">
      <c r="A157" s="137">
        <v>136</v>
      </c>
      <c r="B157" s="164" t="s">
        <v>408</v>
      </c>
      <c r="C157" s="137" t="s">
        <v>313</v>
      </c>
      <c r="D157" s="142" t="s">
        <v>169</v>
      </c>
      <c r="E157" s="142" t="s">
        <v>17</v>
      </c>
      <c r="F157" s="137">
        <v>1</v>
      </c>
      <c r="G157" s="139">
        <v>100000</v>
      </c>
      <c r="H157" s="139">
        <f>G157*F157</f>
        <v>100000</v>
      </c>
      <c r="I157" s="139">
        <v>100000</v>
      </c>
      <c r="J157" s="139">
        <v>100000</v>
      </c>
      <c r="K157" s="137" t="s">
        <v>295</v>
      </c>
    </row>
    <row r="158" spans="1:11" x14ac:dyDescent="0.25">
      <c r="A158" s="137">
        <v>137</v>
      </c>
      <c r="B158" s="164" t="s">
        <v>314</v>
      </c>
      <c r="C158" s="137" t="s">
        <v>314</v>
      </c>
      <c r="D158" s="142" t="s">
        <v>204</v>
      </c>
      <c r="E158" s="142" t="s">
        <v>356</v>
      </c>
      <c r="F158" s="137">
        <v>160</v>
      </c>
      <c r="G158" s="139">
        <v>76000</v>
      </c>
      <c r="H158" s="139">
        <f>G158*F158</f>
        <v>12160000</v>
      </c>
      <c r="I158" s="139">
        <v>0</v>
      </c>
      <c r="J158" s="139">
        <v>0</v>
      </c>
      <c r="K158" s="137" t="s">
        <v>315</v>
      </c>
    </row>
    <row r="159" spans="1:11" x14ac:dyDescent="0.25">
      <c r="A159" s="137">
        <v>138</v>
      </c>
      <c r="B159" s="164" t="s">
        <v>316</v>
      </c>
      <c r="C159" s="137" t="s">
        <v>316</v>
      </c>
      <c r="D159" s="142" t="s">
        <v>169</v>
      </c>
      <c r="E159" s="142" t="s">
        <v>356</v>
      </c>
      <c r="F159" s="137">
        <v>1</v>
      </c>
      <c r="G159" s="139">
        <v>15000</v>
      </c>
      <c r="H159" s="139">
        <f t="shared" ref="H159:H160" si="24">G159*F159</f>
        <v>15000</v>
      </c>
      <c r="I159" s="139">
        <v>0</v>
      </c>
      <c r="J159" s="139">
        <v>0</v>
      </c>
      <c r="K159" s="137" t="s">
        <v>315</v>
      </c>
    </row>
    <row r="160" spans="1:11" ht="36" x14ac:dyDescent="0.25">
      <c r="A160" s="137">
        <v>139</v>
      </c>
      <c r="B160" s="164" t="s">
        <v>409</v>
      </c>
      <c r="C160" s="137" t="s">
        <v>317</v>
      </c>
      <c r="D160" s="142" t="s">
        <v>204</v>
      </c>
      <c r="E160" s="142" t="s">
        <v>356</v>
      </c>
      <c r="F160" s="137">
        <v>1</v>
      </c>
      <c r="G160" s="139">
        <v>15000000</v>
      </c>
      <c r="H160" s="139">
        <f t="shared" si="24"/>
        <v>15000000</v>
      </c>
      <c r="I160" s="139">
        <v>0</v>
      </c>
      <c r="J160" s="139">
        <v>0</v>
      </c>
      <c r="K160" s="137">
        <v>2019</v>
      </c>
    </row>
    <row r="161" spans="1:11" ht="60" x14ac:dyDescent="0.25">
      <c r="A161" s="137">
        <v>140</v>
      </c>
      <c r="B161" s="164" t="s">
        <v>410</v>
      </c>
      <c r="C161" s="137" t="s">
        <v>318</v>
      </c>
      <c r="D161" s="142" t="s">
        <v>204</v>
      </c>
      <c r="E161" s="142"/>
      <c r="F161" s="137">
        <v>0</v>
      </c>
      <c r="G161" s="139">
        <v>20000000</v>
      </c>
      <c r="H161" s="139">
        <v>0</v>
      </c>
      <c r="I161" s="139">
        <v>20000000</v>
      </c>
      <c r="J161" s="139">
        <v>0</v>
      </c>
      <c r="K161" s="137">
        <v>2020</v>
      </c>
    </row>
    <row r="162" spans="1:11" ht="36" x14ac:dyDescent="0.25">
      <c r="A162" s="137">
        <v>141</v>
      </c>
      <c r="B162" s="164" t="s">
        <v>411</v>
      </c>
      <c r="C162" s="137" t="s">
        <v>319</v>
      </c>
      <c r="D162" s="142" t="s">
        <v>204</v>
      </c>
      <c r="E162" s="142"/>
      <c r="F162" s="137">
        <v>0</v>
      </c>
      <c r="G162" s="139">
        <v>10000000</v>
      </c>
      <c r="H162" s="139">
        <v>0</v>
      </c>
      <c r="I162" s="139">
        <v>10000000</v>
      </c>
      <c r="J162" s="139">
        <v>0</v>
      </c>
      <c r="K162" s="137">
        <v>2020</v>
      </c>
    </row>
    <row r="163" spans="1:11" ht="24" x14ac:dyDescent="0.25">
      <c r="A163" s="137">
        <v>142</v>
      </c>
      <c r="B163" s="164" t="s">
        <v>412</v>
      </c>
      <c r="C163" s="137" t="s">
        <v>320</v>
      </c>
      <c r="D163" s="142" t="s">
        <v>159</v>
      </c>
      <c r="E163" s="142" t="s">
        <v>356</v>
      </c>
      <c r="F163" s="137">
        <v>1</v>
      </c>
      <c r="G163" s="139">
        <v>6000000</v>
      </c>
      <c r="H163" s="139">
        <f t="shared" ref="H163:H178" si="25">G163*F163</f>
        <v>6000000</v>
      </c>
      <c r="I163" s="139">
        <v>0</v>
      </c>
      <c r="J163" s="139">
        <v>0</v>
      </c>
      <c r="K163" s="137" t="s">
        <v>297</v>
      </c>
    </row>
    <row r="164" spans="1:11" ht="24" x14ac:dyDescent="0.25">
      <c r="A164" s="137">
        <v>143</v>
      </c>
      <c r="B164" s="164" t="s">
        <v>413</v>
      </c>
      <c r="C164" s="137" t="s">
        <v>321</v>
      </c>
      <c r="D164" s="142" t="s">
        <v>204</v>
      </c>
      <c r="E164" s="142" t="s">
        <v>356</v>
      </c>
      <c r="F164" s="137">
        <v>160</v>
      </c>
      <c r="G164" s="139">
        <v>200000</v>
      </c>
      <c r="H164" s="139">
        <f t="shared" si="25"/>
        <v>32000000</v>
      </c>
      <c r="I164" s="139">
        <v>0</v>
      </c>
      <c r="J164" s="139">
        <v>0</v>
      </c>
      <c r="K164" s="137" t="s">
        <v>287</v>
      </c>
    </row>
    <row r="165" spans="1:11" x14ac:dyDescent="0.25">
      <c r="A165" s="137">
        <v>144</v>
      </c>
      <c r="B165" s="164" t="s">
        <v>377</v>
      </c>
      <c r="C165" s="137" t="s">
        <v>377</v>
      </c>
      <c r="D165" s="142" t="s">
        <v>169</v>
      </c>
      <c r="E165" s="142" t="s">
        <v>356</v>
      </c>
      <c r="F165" s="137">
        <v>3</v>
      </c>
      <c r="G165" s="139">
        <v>56000</v>
      </c>
      <c r="H165" s="139">
        <f t="shared" si="25"/>
        <v>168000</v>
      </c>
      <c r="I165" s="139">
        <v>168000</v>
      </c>
      <c r="J165" s="139">
        <v>168000</v>
      </c>
      <c r="K165" s="137" t="s">
        <v>315</v>
      </c>
    </row>
    <row r="166" spans="1:11" x14ac:dyDescent="0.25">
      <c r="A166" s="137">
        <v>145</v>
      </c>
      <c r="B166" s="164" t="s">
        <v>322</v>
      </c>
      <c r="C166" s="137" t="s">
        <v>322</v>
      </c>
      <c r="D166" s="142" t="s">
        <v>204</v>
      </c>
      <c r="E166" s="142" t="s">
        <v>356</v>
      </c>
      <c r="F166" s="137">
        <v>6</v>
      </c>
      <c r="G166" s="139">
        <v>4730184</v>
      </c>
      <c r="H166" s="139">
        <f t="shared" si="25"/>
        <v>28381104</v>
      </c>
      <c r="I166" s="139">
        <v>0</v>
      </c>
      <c r="J166" s="139">
        <v>0</v>
      </c>
      <c r="K166" s="137" t="s">
        <v>315</v>
      </c>
    </row>
    <row r="167" spans="1:11" x14ac:dyDescent="0.25">
      <c r="A167" s="137">
        <v>146</v>
      </c>
      <c r="B167" s="164" t="s">
        <v>323</v>
      </c>
      <c r="C167" s="137" t="s">
        <v>323</v>
      </c>
      <c r="D167" s="142" t="s">
        <v>204</v>
      </c>
      <c r="E167" s="142" t="s">
        <v>356</v>
      </c>
      <c r="F167" s="137">
        <v>6</v>
      </c>
      <c r="G167" s="139">
        <v>1798075.9999999998</v>
      </c>
      <c r="H167" s="139">
        <f t="shared" si="25"/>
        <v>10788455.999999998</v>
      </c>
      <c r="I167" s="139">
        <v>10788455.999999998</v>
      </c>
      <c r="J167" s="139">
        <v>0</v>
      </c>
      <c r="K167" s="137" t="s">
        <v>311</v>
      </c>
    </row>
    <row r="168" spans="1:11" ht="24" x14ac:dyDescent="0.25">
      <c r="A168" s="137">
        <v>147</v>
      </c>
      <c r="B168" s="164" t="s">
        <v>324</v>
      </c>
      <c r="C168" s="137" t="s">
        <v>324</v>
      </c>
      <c r="D168" s="142" t="s">
        <v>159</v>
      </c>
      <c r="E168" s="142" t="s">
        <v>356</v>
      </c>
      <c r="F168" s="137">
        <v>160</v>
      </c>
      <c r="G168" s="139">
        <v>15728.1</v>
      </c>
      <c r="H168" s="139">
        <f t="shared" si="25"/>
        <v>2516496</v>
      </c>
      <c r="I168" s="139">
        <v>0</v>
      </c>
      <c r="J168" s="139">
        <v>0</v>
      </c>
      <c r="K168" s="137" t="s">
        <v>315</v>
      </c>
    </row>
    <row r="169" spans="1:11" ht="24" x14ac:dyDescent="0.25">
      <c r="A169" s="137">
        <v>148</v>
      </c>
      <c r="B169" s="164" t="s">
        <v>325</v>
      </c>
      <c r="C169" s="137" t="s">
        <v>325</v>
      </c>
      <c r="D169" s="142" t="s">
        <v>159</v>
      </c>
      <c r="E169" s="142" t="s">
        <v>356</v>
      </c>
      <c r="F169" s="137">
        <v>160</v>
      </c>
      <c r="G169" s="139">
        <v>15205.65</v>
      </c>
      <c r="H169" s="139">
        <f t="shared" si="25"/>
        <v>2432904</v>
      </c>
      <c r="I169" s="139">
        <v>0</v>
      </c>
      <c r="J169" s="139">
        <v>0</v>
      </c>
      <c r="K169" s="137" t="s">
        <v>315</v>
      </c>
    </row>
    <row r="170" spans="1:11" ht="24" x14ac:dyDescent="0.25">
      <c r="A170" s="137">
        <v>149</v>
      </c>
      <c r="B170" s="164" t="s">
        <v>326</v>
      </c>
      <c r="C170" s="137" t="s">
        <v>326</v>
      </c>
      <c r="D170" s="142" t="s">
        <v>169</v>
      </c>
      <c r="E170" s="142" t="s">
        <v>356</v>
      </c>
      <c r="F170" s="137">
        <v>1</v>
      </c>
      <c r="G170" s="139">
        <v>965000</v>
      </c>
      <c r="H170" s="139">
        <f t="shared" si="25"/>
        <v>965000</v>
      </c>
      <c r="I170" s="139">
        <v>0</v>
      </c>
      <c r="J170" s="139">
        <v>0</v>
      </c>
      <c r="K170" s="137" t="s">
        <v>315</v>
      </c>
    </row>
    <row r="171" spans="1:11" x14ac:dyDescent="0.25">
      <c r="A171" s="137">
        <v>150</v>
      </c>
      <c r="B171" s="164" t="s">
        <v>327</v>
      </c>
      <c r="C171" s="137" t="s">
        <v>327</v>
      </c>
      <c r="D171" s="142" t="s">
        <v>169</v>
      </c>
      <c r="E171" s="142" t="s">
        <v>356</v>
      </c>
      <c r="F171" s="137">
        <v>1</v>
      </c>
      <c r="G171" s="139">
        <v>214000</v>
      </c>
      <c r="H171" s="139">
        <f t="shared" si="25"/>
        <v>214000</v>
      </c>
      <c r="I171" s="139">
        <v>0</v>
      </c>
      <c r="J171" s="139">
        <v>0</v>
      </c>
      <c r="K171" s="137" t="s">
        <v>315</v>
      </c>
    </row>
    <row r="172" spans="1:11" ht="24" x14ac:dyDescent="0.25">
      <c r="A172" s="137">
        <v>151</v>
      </c>
      <c r="B172" s="164" t="s">
        <v>328</v>
      </c>
      <c r="C172" s="137" t="s">
        <v>328</v>
      </c>
      <c r="D172" s="142" t="s">
        <v>159</v>
      </c>
      <c r="E172" s="142"/>
      <c r="F172" s="137">
        <v>0</v>
      </c>
      <c r="G172" s="139">
        <v>991370</v>
      </c>
      <c r="H172" s="139">
        <v>0</v>
      </c>
      <c r="I172" s="139">
        <v>3965480</v>
      </c>
      <c r="J172" s="139">
        <v>0</v>
      </c>
      <c r="K172" s="137">
        <v>2020</v>
      </c>
    </row>
    <row r="173" spans="1:11" ht="24" x14ac:dyDescent="0.25">
      <c r="A173" s="137">
        <v>152</v>
      </c>
      <c r="B173" s="164" t="s">
        <v>329</v>
      </c>
      <c r="C173" s="137" t="s">
        <v>329</v>
      </c>
      <c r="D173" s="142" t="s">
        <v>159</v>
      </c>
      <c r="E173" s="142" t="s">
        <v>356</v>
      </c>
      <c r="F173" s="137">
        <v>2</v>
      </c>
      <c r="G173" s="139">
        <v>1366000</v>
      </c>
      <c r="H173" s="139">
        <f t="shared" si="25"/>
        <v>2732000</v>
      </c>
      <c r="I173" s="139">
        <v>0</v>
      </c>
      <c r="J173" s="139">
        <v>0</v>
      </c>
      <c r="K173" s="137" t="s">
        <v>315</v>
      </c>
    </row>
    <row r="174" spans="1:11" ht="24" x14ac:dyDescent="0.25">
      <c r="A174" s="137">
        <v>153</v>
      </c>
      <c r="B174" s="164" t="s">
        <v>330</v>
      </c>
      <c r="C174" s="137" t="s">
        <v>330</v>
      </c>
      <c r="D174" s="142" t="s">
        <v>159</v>
      </c>
      <c r="E174" s="142" t="s">
        <v>356</v>
      </c>
      <c r="F174" s="137">
        <v>1</v>
      </c>
      <c r="G174" s="139">
        <v>4852000</v>
      </c>
      <c r="H174" s="139">
        <f t="shared" si="25"/>
        <v>4852000</v>
      </c>
      <c r="I174" s="139">
        <v>0</v>
      </c>
      <c r="J174" s="139">
        <v>0</v>
      </c>
      <c r="K174" s="137" t="s">
        <v>315</v>
      </c>
    </row>
    <row r="175" spans="1:11" x14ac:dyDescent="0.25">
      <c r="A175" s="137">
        <v>154</v>
      </c>
      <c r="B175" s="164" t="s">
        <v>331</v>
      </c>
      <c r="C175" s="137" t="s">
        <v>331</v>
      </c>
      <c r="D175" s="142" t="s">
        <v>169</v>
      </c>
      <c r="E175" s="142"/>
      <c r="F175" s="137">
        <v>0</v>
      </c>
      <c r="G175" s="139">
        <v>47290</v>
      </c>
      <c r="H175" s="139">
        <v>0</v>
      </c>
      <c r="I175" s="139">
        <v>756640</v>
      </c>
      <c r="J175" s="139">
        <v>756640</v>
      </c>
      <c r="K175" s="137">
        <v>2020</v>
      </c>
    </row>
    <row r="176" spans="1:11" ht="36" x14ac:dyDescent="0.25">
      <c r="A176" s="137">
        <v>155</v>
      </c>
      <c r="B176" s="164" t="s">
        <v>414</v>
      </c>
      <c r="C176" s="137" t="s">
        <v>332</v>
      </c>
      <c r="D176" s="142" t="s">
        <v>169</v>
      </c>
      <c r="E176" s="142" t="s">
        <v>356</v>
      </c>
      <c r="F176" s="137">
        <v>1</v>
      </c>
      <c r="G176" s="139">
        <v>360000</v>
      </c>
      <c r="H176" s="139">
        <f t="shared" si="25"/>
        <v>360000</v>
      </c>
      <c r="I176" s="139">
        <v>0</v>
      </c>
      <c r="J176" s="139">
        <v>0</v>
      </c>
      <c r="K176" s="137" t="s">
        <v>315</v>
      </c>
    </row>
    <row r="177" spans="1:11" ht="24" x14ac:dyDescent="0.25">
      <c r="A177" s="137">
        <v>156</v>
      </c>
      <c r="B177" s="164" t="s">
        <v>333</v>
      </c>
      <c r="C177" s="137" t="s">
        <v>333</v>
      </c>
      <c r="D177" s="142" t="s">
        <v>169</v>
      </c>
      <c r="E177" s="142" t="s">
        <v>356</v>
      </c>
      <c r="F177" s="137">
        <v>2</v>
      </c>
      <c r="G177" s="139">
        <v>12000</v>
      </c>
      <c r="H177" s="139">
        <f t="shared" si="25"/>
        <v>24000</v>
      </c>
      <c r="I177" s="139">
        <v>0</v>
      </c>
      <c r="J177" s="139">
        <v>0</v>
      </c>
      <c r="K177" s="137" t="s">
        <v>315</v>
      </c>
    </row>
    <row r="178" spans="1:11" ht="24" x14ac:dyDescent="0.25">
      <c r="A178" s="137">
        <v>157</v>
      </c>
      <c r="B178" s="164" t="s">
        <v>415</v>
      </c>
      <c r="C178" s="137" t="s">
        <v>334</v>
      </c>
      <c r="D178" s="142" t="s">
        <v>159</v>
      </c>
      <c r="E178" s="142" t="s">
        <v>356</v>
      </c>
      <c r="F178" s="137">
        <v>5</v>
      </c>
      <c r="G178" s="139">
        <v>262000</v>
      </c>
      <c r="H178" s="139">
        <f t="shared" si="25"/>
        <v>1310000</v>
      </c>
      <c r="I178" s="139">
        <v>0</v>
      </c>
      <c r="J178" s="139">
        <v>0</v>
      </c>
      <c r="K178" s="137" t="s">
        <v>315</v>
      </c>
    </row>
    <row r="179" spans="1:11" ht="24" x14ac:dyDescent="0.25">
      <c r="A179" s="137">
        <v>158</v>
      </c>
      <c r="B179" s="164" t="s">
        <v>416</v>
      </c>
      <c r="C179" s="137" t="s">
        <v>335</v>
      </c>
      <c r="D179" s="142" t="s">
        <v>169</v>
      </c>
      <c r="E179" s="142" t="s">
        <v>356</v>
      </c>
      <c r="F179" s="137">
        <f>10*3</f>
        <v>30</v>
      </c>
      <c r="G179" s="139">
        <v>12000</v>
      </c>
      <c r="H179" s="139">
        <f>G179*F179</f>
        <v>360000</v>
      </c>
      <c r="I179" s="139">
        <v>0</v>
      </c>
      <c r="J179" s="139">
        <v>0</v>
      </c>
      <c r="K179" s="137" t="s">
        <v>297</v>
      </c>
    </row>
    <row r="180" spans="1:11" ht="24" x14ac:dyDescent="0.25">
      <c r="A180" s="137">
        <v>159</v>
      </c>
      <c r="B180" s="164" t="s">
        <v>417</v>
      </c>
      <c r="C180" s="137" t="s">
        <v>336</v>
      </c>
      <c r="D180" s="142" t="s">
        <v>159</v>
      </c>
      <c r="E180" s="142" t="s">
        <v>103</v>
      </c>
      <c r="F180" s="137">
        <f>15*3</f>
        <v>45</v>
      </c>
      <c r="G180" s="139">
        <v>32000</v>
      </c>
      <c r="H180" s="139">
        <f t="shared" ref="H180:H211" si="26">G180*F180</f>
        <v>1440000</v>
      </c>
      <c r="I180" s="139">
        <v>0</v>
      </c>
      <c r="J180" s="139">
        <v>0</v>
      </c>
      <c r="K180" s="137" t="s">
        <v>297</v>
      </c>
    </row>
    <row r="181" spans="1:11" ht="36" x14ac:dyDescent="0.25">
      <c r="A181" s="137">
        <v>160</v>
      </c>
      <c r="B181" s="164" t="s">
        <v>337</v>
      </c>
      <c r="C181" s="137" t="s">
        <v>337</v>
      </c>
      <c r="D181" s="142" t="s">
        <v>159</v>
      </c>
      <c r="E181" s="142" t="s">
        <v>103</v>
      </c>
      <c r="F181" s="137">
        <v>8</v>
      </c>
      <c r="G181" s="139">
        <v>230000</v>
      </c>
      <c r="H181" s="139">
        <f t="shared" si="26"/>
        <v>1840000</v>
      </c>
      <c r="I181" s="139">
        <v>0</v>
      </c>
      <c r="J181" s="139">
        <v>0</v>
      </c>
      <c r="K181" s="137">
        <v>2020</v>
      </c>
    </row>
    <row r="182" spans="1:11" ht="36" x14ac:dyDescent="0.25">
      <c r="A182" s="137">
        <v>161</v>
      </c>
      <c r="B182" s="164" t="s">
        <v>338</v>
      </c>
      <c r="C182" s="137" t="s">
        <v>338</v>
      </c>
      <c r="D182" s="142" t="s">
        <v>159</v>
      </c>
      <c r="E182" s="142" t="s">
        <v>103</v>
      </c>
      <c r="F182" s="137">
        <v>4</v>
      </c>
      <c r="G182" s="139">
        <v>290000</v>
      </c>
      <c r="H182" s="139">
        <f t="shared" si="26"/>
        <v>1160000</v>
      </c>
      <c r="I182" s="139">
        <v>0</v>
      </c>
      <c r="J182" s="139">
        <v>0</v>
      </c>
      <c r="K182" s="137">
        <v>2020</v>
      </c>
    </row>
    <row r="183" spans="1:11" ht="24" x14ac:dyDescent="0.25">
      <c r="A183" s="137">
        <v>162</v>
      </c>
      <c r="B183" s="164" t="s">
        <v>418</v>
      </c>
      <c r="C183" s="137" t="s">
        <v>339</v>
      </c>
      <c r="D183" s="142" t="s">
        <v>159</v>
      </c>
      <c r="E183" s="142" t="s">
        <v>103</v>
      </c>
      <c r="F183" s="137">
        <v>5</v>
      </c>
      <c r="G183" s="139">
        <v>530000</v>
      </c>
      <c r="H183" s="139">
        <f t="shared" si="26"/>
        <v>2650000</v>
      </c>
      <c r="I183" s="139">
        <v>0</v>
      </c>
      <c r="J183" s="139">
        <v>0</v>
      </c>
      <c r="K183" s="137" t="s">
        <v>297</v>
      </c>
    </row>
    <row r="184" spans="1:11" x14ac:dyDescent="0.25">
      <c r="A184" s="137">
        <v>163</v>
      </c>
      <c r="B184" s="164" t="s">
        <v>340</v>
      </c>
      <c r="C184" s="137" t="s">
        <v>340</v>
      </c>
      <c r="D184" s="142" t="s">
        <v>159</v>
      </c>
      <c r="E184" s="142" t="s">
        <v>103</v>
      </c>
      <c r="F184" s="137">
        <v>20</v>
      </c>
      <c r="G184" s="139">
        <v>312000</v>
      </c>
      <c r="H184" s="139">
        <f t="shared" si="26"/>
        <v>6240000</v>
      </c>
      <c r="I184" s="139">
        <v>1560000</v>
      </c>
      <c r="J184" s="139">
        <v>0</v>
      </c>
      <c r="K184" s="137" t="s">
        <v>297</v>
      </c>
    </row>
    <row r="185" spans="1:11" ht="24" x14ac:dyDescent="0.25">
      <c r="A185" s="137">
        <v>164</v>
      </c>
      <c r="B185" s="164" t="s">
        <v>419</v>
      </c>
      <c r="C185" s="137" t="s">
        <v>341</v>
      </c>
      <c r="D185" s="142" t="s">
        <v>159</v>
      </c>
      <c r="E185" s="142" t="s">
        <v>103</v>
      </c>
      <c r="F185" s="137">
        <v>3</v>
      </c>
      <c r="G185" s="139">
        <v>660000</v>
      </c>
      <c r="H185" s="139">
        <f t="shared" si="26"/>
        <v>1980000</v>
      </c>
      <c r="I185" s="139">
        <v>0</v>
      </c>
      <c r="J185" s="139">
        <v>0</v>
      </c>
      <c r="K185" s="137" t="s">
        <v>315</v>
      </c>
    </row>
    <row r="186" spans="1:11" x14ac:dyDescent="0.25">
      <c r="A186" s="137">
        <v>165</v>
      </c>
      <c r="B186" s="164" t="s">
        <v>342</v>
      </c>
      <c r="C186" s="137" t="s">
        <v>342</v>
      </c>
      <c r="D186" s="142" t="s">
        <v>169</v>
      </c>
      <c r="E186" s="142" t="s">
        <v>103</v>
      </c>
      <c r="F186" s="137">
        <v>0</v>
      </c>
      <c r="G186" s="139">
        <v>39520</v>
      </c>
      <c r="H186" s="139">
        <v>0</v>
      </c>
      <c r="I186" s="139">
        <v>0</v>
      </c>
      <c r="J186" s="139">
        <v>197600</v>
      </c>
      <c r="K186" s="137">
        <v>2021</v>
      </c>
    </row>
    <row r="187" spans="1:11" x14ac:dyDescent="0.25">
      <c r="A187" s="137">
        <v>166</v>
      </c>
      <c r="B187" s="164" t="s">
        <v>420</v>
      </c>
      <c r="C187" s="137" t="s">
        <v>343</v>
      </c>
      <c r="D187" s="142" t="s">
        <v>159</v>
      </c>
      <c r="E187" s="142" t="s">
        <v>103</v>
      </c>
      <c r="F187" s="137">
        <v>37</v>
      </c>
      <c r="G187" s="139">
        <v>78000</v>
      </c>
      <c r="H187" s="139">
        <f t="shared" si="26"/>
        <v>2886000</v>
      </c>
      <c r="I187" s="139">
        <v>1560000</v>
      </c>
      <c r="J187" s="139">
        <v>780000</v>
      </c>
      <c r="K187" s="137" t="s">
        <v>297</v>
      </c>
    </row>
    <row r="188" spans="1:11" ht="24" x14ac:dyDescent="0.25">
      <c r="A188" s="137">
        <v>167</v>
      </c>
      <c r="B188" s="164" t="s">
        <v>421</v>
      </c>
      <c r="C188" s="137" t="s">
        <v>357</v>
      </c>
      <c r="D188" s="142" t="s">
        <v>159</v>
      </c>
      <c r="E188" s="142" t="s">
        <v>103</v>
      </c>
      <c r="F188" s="137">
        <v>160</v>
      </c>
      <c r="G188" s="139">
        <v>40000</v>
      </c>
      <c r="H188" s="139">
        <f t="shared" si="26"/>
        <v>6400000</v>
      </c>
      <c r="I188" s="139">
        <v>0</v>
      </c>
      <c r="J188" s="139">
        <v>0</v>
      </c>
      <c r="K188" s="137" t="s">
        <v>315</v>
      </c>
    </row>
    <row r="189" spans="1:11" ht="24" x14ac:dyDescent="0.25">
      <c r="A189" s="137">
        <v>168</v>
      </c>
      <c r="B189" s="164" t="s">
        <v>422</v>
      </c>
      <c r="C189" s="137" t="s">
        <v>344</v>
      </c>
      <c r="D189" s="142" t="s">
        <v>159</v>
      </c>
      <c r="E189" s="142" t="s">
        <v>103</v>
      </c>
      <c r="F189" s="137">
        <v>1</v>
      </c>
      <c r="G189" s="139">
        <v>2700000</v>
      </c>
      <c r="H189" s="139">
        <f t="shared" si="26"/>
        <v>2700000</v>
      </c>
      <c r="I189" s="139">
        <v>0</v>
      </c>
      <c r="J189" s="139">
        <v>0</v>
      </c>
      <c r="K189" s="137" t="s">
        <v>315</v>
      </c>
    </row>
    <row r="190" spans="1:11" ht="24" x14ac:dyDescent="0.25">
      <c r="A190" s="137">
        <v>169</v>
      </c>
      <c r="B190" s="164" t="s">
        <v>557</v>
      </c>
      <c r="C190" s="137" t="s">
        <v>554</v>
      </c>
      <c r="D190" s="142" t="s">
        <v>204</v>
      </c>
      <c r="E190" s="142" t="s">
        <v>356</v>
      </c>
      <c r="F190" s="137">
        <v>1</v>
      </c>
      <c r="G190" s="139">
        <v>101896000</v>
      </c>
      <c r="H190" s="139">
        <f>G190*F190</f>
        <v>101896000</v>
      </c>
      <c r="I190" s="139">
        <v>67584000</v>
      </c>
      <c r="J190" s="139">
        <v>0</v>
      </c>
      <c r="K190" s="137" t="s">
        <v>315</v>
      </c>
    </row>
    <row r="191" spans="1:11" x14ac:dyDescent="0.25">
      <c r="A191" s="137">
        <v>170</v>
      </c>
      <c r="B191" s="164" t="s">
        <v>540</v>
      </c>
      <c r="C191" s="137" t="s">
        <v>541</v>
      </c>
      <c r="D191" s="142" t="s">
        <v>204</v>
      </c>
      <c r="E191" s="142" t="s">
        <v>356</v>
      </c>
      <c r="F191" s="137">
        <v>1</v>
      </c>
      <c r="G191" s="139">
        <v>51320000</v>
      </c>
      <c r="H191" s="139">
        <f>G191*F191</f>
        <v>51320000</v>
      </c>
      <c r="I191" s="139">
        <v>0</v>
      </c>
      <c r="J191" s="139">
        <v>0</v>
      </c>
      <c r="K191" s="137" t="s">
        <v>315</v>
      </c>
    </row>
    <row r="192" spans="1:11" ht="36" x14ac:dyDescent="0.25">
      <c r="A192" s="137">
        <v>171</v>
      </c>
      <c r="B192" s="164" t="s">
        <v>423</v>
      </c>
      <c r="C192" s="137" t="s">
        <v>345</v>
      </c>
      <c r="D192" s="142" t="s">
        <v>204</v>
      </c>
      <c r="E192" s="142" t="s">
        <v>17</v>
      </c>
      <c r="F192" s="137">
        <v>1</v>
      </c>
      <c r="G192" s="139">
        <v>51320000</v>
      </c>
      <c r="H192" s="139">
        <f t="shared" si="26"/>
        <v>51320000</v>
      </c>
      <c r="I192" s="139">
        <v>0</v>
      </c>
      <c r="J192" s="139">
        <v>0</v>
      </c>
      <c r="K192" s="137" t="s">
        <v>315</v>
      </c>
    </row>
    <row r="193" spans="1:11" ht="36" x14ac:dyDescent="0.25">
      <c r="A193" s="137">
        <v>172</v>
      </c>
      <c r="B193" s="164" t="s">
        <v>424</v>
      </c>
      <c r="C193" s="137" t="s">
        <v>346</v>
      </c>
      <c r="D193" s="142" t="s">
        <v>204</v>
      </c>
      <c r="E193" s="142" t="s">
        <v>17</v>
      </c>
      <c r="F193" s="137">
        <v>1</v>
      </c>
      <c r="G193" s="139">
        <v>51320000</v>
      </c>
      <c r="H193" s="139">
        <f t="shared" si="26"/>
        <v>51320000</v>
      </c>
      <c r="I193" s="139">
        <v>0</v>
      </c>
      <c r="J193" s="139">
        <v>0</v>
      </c>
      <c r="K193" s="137" t="s">
        <v>315</v>
      </c>
    </row>
    <row r="194" spans="1:11" ht="24" x14ac:dyDescent="0.25">
      <c r="A194" s="137">
        <v>173</v>
      </c>
      <c r="B194" s="164" t="s">
        <v>425</v>
      </c>
      <c r="C194" s="137" t="s">
        <v>347</v>
      </c>
      <c r="D194" s="142" t="s">
        <v>204</v>
      </c>
      <c r="E194" s="142" t="s">
        <v>103</v>
      </c>
      <c r="F194" s="137">
        <v>1</v>
      </c>
      <c r="G194" s="139">
        <v>14000000</v>
      </c>
      <c r="H194" s="139">
        <f t="shared" si="26"/>
        <v>14000000</v>
      </c>
      <c r="I194" s="139">
        <v>0</v>
      </c>
      <c r="J194" s="139">
        <v>0</v>
      </c>
      <c r="K194" s="137" t="s">
        <v>287</v>
      </c>
    </row>
    <row r="195" spans="1:11" ht="24" x14ac:dyDescent="0.25">
      <c r="A195" s="137">
        <v>174</v>
      </c>
      <c r="B195" s="164" t="s">
        <v>426</v>
      </c>
      <c r="C195" s="137" t="s">
        <v>348</v>
      </c>
      <c r="D195" s="142" t="s">
        <v>204</v>
      </c>
      <c r="E195" s="142" t="s">
        <v>17</v>
      </c>
      <c r="F195" s="137">
        <v>0</v>
      </c>
      <c r="G195" s="139">
        <v>6120000</v>
      </c>
      <c r="H195" s="139">
        <v>0</v>
      </c>
      <c r="I195" s="139">
        <v>12240000</v>
      </c>
      <c r="J195" s="139">
        <v>0</v>
      </c>
      <c r="K195" s="137">
        <v>2020</v>
      </c>
    </row>
    <row r="196" spans="1:11" ht="24" x14ac:dyDescent="0.25">
      <c r="A196" s="137">
        <v>175</v>
      </c>
      <c r="B196" s="164" t="s">
        <v>542</v>
      </c>
      <c r="C196" s="137" t="s">
        <v>543</v>
      </c>
      <c r="D196" s="142" t="s">
        <v>159</v>
      </c>
      <c r="E196" s="142" t="s">
        <v>356</v>
      </c>
      <c r="F196" s="137">
        <v>3</v>
      </c>
      <c r="G196" s="139">
        <v>2000000</v>
      </c>
      <c r="H196" s="139">
        <f t="shared" si="26"/>
        <v>6000000</v>
      </c>
      <c r="I196" s="139">
        <v>0</v>
      </c>
      <c r="J196" s="139">
        <v>0</v>
      </c>
      <c r="K196" s="137" t="s">
        <v>315</v>
      </c>
    </row>
    <row r="197" spans="1:11" ht="24" x14ac:dyDescent="0.25">
      <c r="A197" s="137">
        <v>176</v>
      </c>
      <c r="B197" s="164" t="s">
        <v>427</v>
      </c>
      <c r="C197" s="137" t="s">
        <v>349</v>
      </c>
      <c r="D197" s="142" t="s">
        <v>169</v>
      </c>
      <c r="E197" s="142" t="s">
        <v>103</v>
      </c>
      <c r="F197" s="137">
        <v>1</v>
      </c>
      <c r="G197" s="139">
        <v>399600</v>
      </c>
      <c r="H197" s="139">
        <f t="shared" si="26"/>
        <v>399600</v>
      </c>
      <c r="I197" s="139">
        <v>0</v>
      </c>
      <c r="J197" s="139">
        <v>0</v>
      </c>
      <c r="K197" s="137" t="s">
        <v>315</v>
      </c>
    </row>
    <row r="198" spans="1:11" x14ac:dyDescent="0.25">
      <c r="A198" s="137">
        <v>177</v>
      </c>
      <c r="B198" s="164" t="s">
        <v>544</v>
      </c>
      <c r="C198" s="137" t="s">
        <v>545</v>
      </c>
      <c r="D198" s="142" t="s">
        <v>204</v>
      </c>
      <c r="E198" s="142" t="s">
        <v>356</v>
      </c>
      <c r="F198" s="137">
        <v>3</v>
      </c>
      <c r="G198" s="139">
        <v>3840800</v>
      </c>
      <c r="H198" s="139">
        <f t="shared" si="26"/>
        <v>11522400</v>
      </c>
      <c r="I198" s="139">
        <v>0</v>
      </c>
      <c r="J198" s="139">
        <v>0</v>
      </c>
      <c r="K198" s="137" t="s">
        <v>315</v>
      </c>
    </row>
    <row r="199" spans="1:11" x14ac:dyDescent="0.25">
      <c r="A199" s="137">
        <v>178</v>
      </c>
      <c r="B199" s="164" t="s">
        <v>546</v>
      </c>
      <c r="C199" s="137" t="s">
        <v>547</v>
      </c>
      <c r="D199" s="142" t="s">
        <v>159</v>
      </c>
      <c r="E199" s="142" t="s">
        <v>356</v>
      </c>
      <c r="F199" s="137">
        <v>1</v>
      </c>
      <c r="G199" s="139">
        <v>3640000</v>
      </c>
      <c r="H199" s="139">
        <f t="shared" si="26"/>
        <v>3640000</v>
      </c>
      <c r="I199" s="139">
        <v>0</v>
      </c>
      <c r="J199" s="139">
        <v>0</v>
      </c>
      <c r="K199" s="137" t="s">
        <v>315</v>
      </c>
    </row>
    <row r="200" spans="1:11" ht="24" x14ac:dyDescent="0.25">
      <c r="A200" s="137">
        <v>179</v>
      </c>
      <c r="B200" s="164" t="s">
        <v>549</v>
      </c>
      <c r="C200" s="137" t="s">
        <v>548</v>
      </c>
      <c r="D200" s="142" t="s">
        <v>159</v>
      </c>
      <c r="E200" s="142" t="s">
        <v>356</v>
      </c>
      <c r="F200" s="137">
        <v>2</v>
      </c>
      <c r="G200" s="139">
        <v>2400000</v>
      </c>
      <c r="H200" s="139">
        <f t="shared" si="26"/>
        <v>4800000</v>
      </c>
      <c r="I200" s="139">
        <v>0</v>
      </c>
      <c r="J200" s="139">
        <v>0</v>
      </c>
      <c r="K200" s="137" t="s">
        <v>315</v>
      </c>
    </row>
    <row r="201" spans="1:11" ht="36" x14ac:dyDescent="0.25">
      <c r="A201" s="137">
        <v>180</v>
      </c>
      <c r="B201" s="164" t="s">
        <v>550</v>
      </c>
      <c r="C201" s="137" t="s">
        <v>551</v>
      </c>
      <c r="D201" s="142" t="s">
        <v>159</v>
      </c>
      <c r="E201" s="142" t="s">
        <v>356</v>
      </c>
      <c r="F201" s="137">
        <v>2</v>
      </c>
      <c r="G201" s="139">
        <v>800000</v>
      </c>
      <c r="H201" s="139">
        <f t="shared" si="26"/>
        <v>1600000</v>
      </c>
      <c r="I201" s="139">
        <v>0</v>
      </c>
      <c r="J201" s="139">
        <v>0</v>
      </c>
      <c r="K201" s="137" t="s">
        <v>315</v>
      </c>
    </row>
    <row r="202" spans="1:11" x14ac:dyDescent="0.25">
      <c r="A202" s="137">
        <v>181</v>
      </c>
      <c r="B202" s="164" t="s">
        <v>518</v>
      </c>
      <c r="C202" s="137" t="s">
        <v>378</v>
      </c>
      <c r="D202" s="142" t="s">
        <v>169</v>
      </c>
      <c r="E202" s="142" t="s">
        <v>103</v>
      </c>
      <c r="F202" s="137">
        <v>3</v>
      </c>
      <c r="G202" s="139">
        <v>320000</v>
      </c>
      <c r="H202" s="139">
        <f t="shared" si="26"/>
        <v>960000</v>
      </c>
      <c r="I202" s="139">
        <v>0</v>
      </c>
      <c r="J202" s="139">
        <v>0</v>
      </c>
      <c r="K202" s="137" t="s">
        <v>315</v>
      </c>
    </row>
    <row r="203" spans="1:11" x14ac:dyDescent="0.25">
      <c r="A203" s="137">
        <v>182</v>
      </c>
      <c r="B203" s="164" t="s">
        <v>350</v>
      </c>
      <c r="C203" s="137" t="s">
        <v>350</v>
      </c>
      <c r="D203" s="142" t="s">
        <v>169</v>
      </c>
      <c r="E203" s="142" t="s">
        <v>103</v>
      </c>
      <c r="F203" s="137">
        <v>3</v>
      </c>
      <c r="G203" s="139">
        <v>100000</v>
      </c>
      <c r="H203" s="139">
        <f t="shared" si="26"/>
        <v>300000</v>
      </c>
      <c r="I203" s="139">
        <v>0</v>
      </c>
      <c r="J203" s="139">
        <v>0</v>
      </c>
      <c r="K203" s="137" t="s">
        <v>315</v>
      </c>
    </row>
    <row r="204" spans="1:11" ht="36" x14ac:dyDescent="0.25">
      <c r="A204" s="137">
        <v>183</v>
      </c>
      <c r="B204" s="164" t="s">
        <v>519</v>
      </c>
      <c r="C204" s="137" t="s">
        <v>351</v>
      </c>
      <c r="D204" s="142" t="s">
        <v>169</v>
      </c>
      <c r="E204" s="142" t="s">
        <v>103</v>
      </c>
      <c r="F204" s="137">
        <v>1</v>
      </c>
      <c r="G204" s="139">
        <v>60000</v>
      </c>
      <c r="H204" s="139">
        <f t="shared" si="26"/>
        <v>60000</v>
      </c>
      <c r="I204" s="139">
        <v>0</v>
      </c>
      <c r="J204" s="139">
        <v>0</v>
      </c>
      <c r="K204" s="137" t="s">
        <v>315</v>
      </c>
    </row>
    <row r="205" spans="1:11" x14ac:dyDescent="0.25">
      <c r="A205" s="137">
        <v>184</v>
      </c>
      <c r="B205" s="137" t="s">
        <v>520</v>
      </c>
      <c r="C205" s="137" t="s">
        <v>352</v>
      </c>
      <c r="D205" s="137" t="s">
        <v>169</v>
      </c>
      <c r="E205" s="137" t="s">
        <v>356</v>
      </c>
      <c r="F205" s="137">
        <v>2</v>
      </c>
      <c r="G205" s="139">
        <v>320000</v>
      </c>
      <c r="H205" s="139">
        <f t="shared" si="26"/>
        <v>640000</v>
      </c>
      <c r="I205" s="137">
        <v>0</v>
      </c>
      <c r="J205" s="137">
        <v>0</v>
      </c>
      <c r="K205" s="137" t="s">
        <v>287</v>
      </c>
    </row>
    <row r="206" spans="1:11" ht="48" x14ac:dyDescent="0.25">
      <c r="A206" s="137">
        <v>185</v>
      </c>
      <c r="B206" s="137" t="s">
        <v>565</v>
      </c>
      <c r="C206" s="137" t="s">
        <v>564</v>
      </c>
      <c r="D206" s="137" t="s">
        <v>169</v>
      </c>
      <c r="E206" s="137" t="s">
        <v>17</v>
      </c>
      <c r="F206" s="137">
        <v>1</v>
      </c>
      <c r="G206" s="139">
        <v>600000</v>
      </c>
      <c r="H206" s="139">
        <f t="shared" si="26"/>
        <v>600000</v>
      </c>
      <c r="I206" s="137">
        <v>0</v>
      </c>
      <c r="J206" s="137">
        <v>0</v>
      </c>
      <c r="K206" s="137" t="s">
        <v>287</v>
      </c>
    </row>
    <row r="207" spans="1:11" ht="24" x14ac:dyDescent="0.25">
      <c r="A207" s="137">
        <v>186</v>
      </c>
      <c r="B207" s="137" t="s">
        <v>566</v>
      </c>
      <c r="C207" s="137" t="s">
        <v>567</v>
      </c>
      <c r="D207" s="137" t="s">
        <v>169</v>
      </c>
      <c r="E207" s="137" t="s">
        <v>17</v>
      </c>
      <c r="F207" s="137">
        <v>1</v>
      </c>
      <c r="G207" s="139">
        <v>434920</v>
      </c>
      <c r="H207" s="139">
        <f t="shared" si="26"/>
        <v>434920</v>
      </c>
      <c r="I207" s="137">
        <v>0</v>
      </c>
      <c r="J207" s="137">
        <v>0</v>
      </c>
      <c r="K207" s="137" t="s">
        <v>287</v>
      </c>
    </row>
    <row r="208" spans="1:11" ht="24" x14ac:dyDescent="0.25">
      <c r="A208" s="137">
        <v>187</v>
      </c>
      <c r="B208" s="137" t="s">
        <v>578</v>
      </c>
      <c r="C208" s="137" t="s">
        <v>577</v>
      </c>
      <c r="D208" s="137" t="s">
        <v>169</v>
      </c>
      <c r="E208" s="137" t="s">
        <v>103</v>
      </c>
      <c r="F208" s="137">
        <v>100</v>
      </c>
      <c r="G208" s="139">
        <v>65</v>
      </c>
      <c r="H208" s="139">
        <f t="shared" si="26"/>
        <v>6500</v>
      </c>
      <c r="I208" s="137"/>
      <c r="J208" s="137"/>
      <c r="K208" s="138" t="s">
        <v>563</v>
      </c>
    </row>
    <row r="209" spans="1:11" ht="24" x14ac:dyDescent="0.25">
      <c r="A209" s="137">
        <v>188</v>
      </c>
      <c r="B209" s="137" t="s">
        <v>599</v>
      </c>
      <c r="C209" s="137" t="s">
        <v>596</v>
      </c>
      <c r="D209" s="137" t="s">
        <v>159</v>
      </c>
      <c r="E209" s="137" t="s">
        <v>103</v>
      </c>
      <c r="F209" s="137">
        <v>2</v>
      </c>
      <c r="G209" s="139">
        <v>900500</v>
      </c>
      <c r="H209" s="139">
        <f t="shared" si="26"/>
        <v>1801000</v>
      </c>
      <c r="I209" s="137"/>
      <c r="J209" s="137"/>
      <c r="K209" s="138" t="s">
        <v>597</v>
      </c>
    </row>
    <row r="210" spans="1:11" x14ac:dyDescent="0.25">
      <c r="A210" s="137">
        <v>189</v>
      </c>
      <c r="B210" s="155" t="s">
        <v>600</v>
      </c>
      <c r="C210" s="155" t="s">
        <v>598</v>
      </c>
      <c r="D210" s="137" t="s">
        <v>159</v>
      </c>
      <c r="E210" s="137" t="s">
        <v>103</v>
      </c>
      <c r="F210" s="155">
        <v>2</v>
      </c>
      <c r="G210" s="157">
        <v>1235400</v>
      </c>
      <c r="H210" s="157">
        <f t="shared" si="26"/>
        <v>2470800</v>
      </c>
      <c r="I210" s="155"/>
      <c r="J210" s="155"/>
      <c r="K210" s="138" t="s">
        <v>597</v>
      </c>
    </row>
    <row r="211" spans="1:11" ht="24" x14ac:dyDescent="0.25">
      <c r="A211" s="137">
        <v>190</v>
      </c>
      <c r="B211" s="137" t="s">
        <v>616</v>
      </c>
      <c r="C211" s="137" t="s">
        <v>617</v>
      </c>
      <c r="D211" s="142" t="s">
        <v>204</v>
      </c>
      <c r="E211" s="137" t="s">
        <v>356</v>
      </c>
      <c r="F211" s="137">
        <v>1</v>
      </c>
      <c r="G211" s="139">
        <v>84740000</v>
      </c>
      <c r="H211" s="139">
        <f t="shared" si="26"/>
        <v>84740000</v>
      </c>
      <c r="I211" s="139">
        <v>0</v>
      </c>
      <c r="J211" s="139">
        <v>0</v>
      </c>
      <c r="K211" s="137" t="s">
        <v>618</v>
      </c>
    </row>
    <row r="212" spans="1:11" x14ac:dyDescent="0.25">
      <c r="A212" s="158"/>
      <c r="B212" s="175" t="s">
        <v>456</v>
      </c>
      <c r="C212" s="158"/>
      <c r="D212" s="158"/>
      <c r="E212" s="158"/>
      <c r="F212" s="158"/>
      <c r="G212" s="160"/>
      <c r="H212" s="161">
        <f>SUM(H121:H211)</f>
        <v>591319845.99000001</v>
      </c>
      <c r="I212" s="161">
        <f t="shared" ref="I212:J212" si="27">SUM(I121:I211)</f>
        <v>209594042</v>
      </c>
      <c r="J212" s="161">
        <f t="shared" si="27"/>
        <v>77173706</v>
      </c>
      <c r="K212" s="158"/>
    </row>
    <row r="213" spans="1:11" s="146" customFormat="1" ht="19.5" customHeight="1" x14ac:dyDescent="0.25">
      <c r="A213" s="185" t="s">
        <v>364</v>
      </c>
      <c r="B213" s="185"/>
      <c r="C213" s="153"/>
      <c r="D213" s="153"/>
      <c r="E213" s="153"/>
      <c r="F213" s="153"/>
      <c r="G213" s="154"/>
      <c r="H213" s="154"/>
      <c r="I213" s="154"/>
      <c r="J213" s="154"/>
      <c r="K213" s="153"/>
    </row>
    <row r="214" spans="1:11" ht="36" x14ac:dyDescent="0.25">
      <c r="A214" s="150">
        <v>190</v>
      </c>
      <c r="B214" s="164" t="s">
        <v>521</v>
      </c>
      <c r="C214" s="150" t="s">
        <v>358</v>
      </c>
      <c r="D214" s="151" t="s">
        <v>159</v>
      </c>
      <c r="E214" s="150" t="s">
        <v>17</v>
      </c>
      <c r="F214" s="150">
        <v>1</v>
      </c>
      <c r="G214" s="152">
        <v>2000000</v>
      </c>
      <c r="H214" s="152">
        <f>F214*G214</f>
        <v>2000000</v>
      </c>
      <c r="I214" s="139">
        <f>H214+(H214*3.5%)</f>
        <v>2070000</v>
      </c>
      <c r="J214" s="139">
        <f>I214+(I214*3.5%)</f>
        <v>2142450</v>
      </c>
      <c r="K214" s="150" t="s">
        <v>239</v>
      </c>
    </row>
    <row r="215" spans="1:11" ht="36" x14ac:dyDescent="0.25">
      <c r="A215" s="137">
        <v>191</v>
      </c>
      <c r="B215" s="164" t="s">
        <v>522</v>
      </c>
      <c r="C215" s="137" t="s">
        <v>359</v>
      </c>
      <c r="D215" s="142" t="s">
        <v>159</v>
      </c>
      <c r="E215" s="137" t="s">
        <v>17</v>
      </c>
      <c r="F215" s="137">
        <v>1</v>
      </c>
      <c r="G215" s="139">
        <v>1000000</v>
      </c>
      <c r="H215" s="152">
        <f t="shared" ref="H215:H220" si="28">F215*G215</f>
        <v>1000000</v>
      </c>
      <c r="I215" s="139">
        <f t="shared" ref="I215:J220" si="29">H215+(H215*3.5%)</f>
        <v>1035000</v>
      </c>
      <c r="J215" s="139">
        <f t="shared" si="29"/>
        <v>1071225</v>
      </c>
      <c r="K215" s="150" t="s">
        <v>365</v>
      </c>
    </row>
    <row r="216" spans="1:11" ht="24" x14ac:dyDescent="0.25">
      <c r="A216" s="150">
        <v>192</v>
      </c>
      <c r="B216" s="164" t="s">
        <v>523</v>
      </c>
      <c r="C216" s="137" t="s">
        <v>360</v>
      </c>
      <c r="D216" s="142" t="s">
        <v>159</v>
      </c>
      <c r="E216" s="137" t="s">
        <v>17</v>
      </c>
      <c r="F216" s="137">
        <v>1</v>
      </c>
      <c r="G216" s="139">
        <v>6925000</v>
      </c>
      <c r="H216" s="152">
        <f t="shared" si="28"/>
        <v>6925000</v>
      </c>
      <c r="I216" s="139">
        <f t="shared" si="29"/>
        <v>7167375</v>
      </c>
      <c r="J216" s="139">
        <f t="shared" si="29"/>
        <v>7418233.125</v>
      </c>
      <c r="K216" s="150" t="s">
        <v>562</v>
      </c>
    </row>
    <row r="217" spans="1:11" ht="24" x14ac:dyDescent="0.25">
      <c r="A217" s="137">
        <v>193</v>
      </c>
      <c r="B217" s="164" t="s">
        <v>524</v>
      </c>
      <c r="C217" s="137" t="s">
        <v>361</v>
      </c>
      <c r="D217" s="142" t="s">
        <v>169</v>
      </c>
      <c r="E217" s="137" t="s">
        <v>17</v>
      </c>
      <c r="F217" s="137">
        <v>1</v>
      </c>
      <c r="G217" s="139">
        <v>900000</v>
      </c>
      <c r="H217" s="152">
        <f t="shared" si="28"/>
        <v>900000</v>
      </c>
      <c r="I217" s="139">
        <f t="shared" si="29"/>
        <v>931500</v>
      </c>
      <c r="J217" s="139">
        <f t="shared" si="29"/>
        <v>964102.5</v>
      </c>
      <c r="K217" s="150" t="s">
        <v>239</v>
      </c>
    </row>
    <row r="218" spans="1:11" ht="24" x14ac:dyDescent="0.25">
      <c r="A218" s="150">
        <v>194</v>
      </c>
      <c r="B218" s="164" t="s">
        <v>525</v>
      </c>
      <c r="C218" s="137" t="s">
        <v>362</v>
      </c>
      <c r="D218" s="142" t="s">
        <v>159</v>
      </c>
      <c r="E218" s="137" t="s">
        <v>17</v>
      </c>
      <c r="F218" s="137">
        <v>1</v>
      </c>
      <c r="G218" s="139">
        <v>2000000</v>
      </c>
      <c r="H218" s="152">
        <f t="shared" si="28"/>
        <v>2000000</v>
      </c>
      <c r="I218" s="139">
        <v>7245000</v>
      </c>
      <c r="J218" s="139">
        <f t="shared" si="29"/>
        <v>7498575</v>
      </c>
      <c r="K218" s="150" t="s">
        <v>238</v>
      </c>
    </row>
    <row r="219" spans="1:11" ht="24" x14ac:dyDescent="0.25">
      <c r="A219" s="137">
        <v>195</v>
      </c>
      <c r="B219" s="164" t="s">
        <v>526</v>
      </c>
      <c r="C219" s="137" t="s">
        <v>363</v>
      </c>
      <c r="D219" s="156" t="s">
        <v>169</v>
      </c>
      <c r="E219" s="137" t="s">
        <v>17</v>
      </c>
      <c r="F219" s="137">
        <v>1</v>
      </c>
      <c r="G219" s="157">
        <v>800000</v>
      </c>
      <c r="H219" s="162">
        <f t="shared" si="28"/>
        <v>800000</v>
      </c>
      <c r="I219" s="157">
        <f t="shared" si="29"/>
        <v>828000</v>
      </c>
      <c r="J219" s="157">
        <f t="shared" si="29"/>
        <v>856980</v>
      </c>
      <c r="K219" s="137" t="s">
        <v>238</v>
      </c>
    </row>
    <row r="220" spans="1:11" ht="24" x14ac:dyDescent="0.25">
      <c r="A220" s="150">
        <v>196</v>
      </c>
      <c r="B220" s="164" t="s">
        <v>527</v>
      </c>
      <c r="C220" s="137" t="s">
        <v>453</v>
      </c>
      <c r="D220" s="150" t="s">
        <v>169</v>
      </c>
      <c r="E220" s="137" t="s">
        <v>17</v>
      </c>
      <c r="F220" s="137">
        <v>1</v>
      </c>
      <c r="G220" s="139">
        <v>600000</v>
      </c>
      <c r="H220" s="139">
        <f t="shared" si="28"/>
        <v>600000</v>
      </c>
      <c r="I220" s="139">
        <f t="shared" si="29"/>
        <v>621000</v>
      </c>
      <c r="J220" s="139">
        <f t="shared" si="29"/>
        <v>642735</v>
      </c>
      <c r="K220" s="139" t="s">
        <v>238</v>
      </c>
    </row>
    <row r="221" spans="1:11" ht="24" x14ac:dyDescent="0.25">
      <c r="A221" s="137">
        <v>197</v>
      </c>
      <c r="B221" s="164" t="s">
        <v>561</v>
      </c>
      <c r="C221" s="164" t="s">
        <v>560</v>
      </c>
      <c r="D221" s="164" t="s">
        <v>169</v>
      </c>
      <c r="E221" s="164" t="s">
        <v>17</v>
      </c>
      <c r="F221" s="164">
        <v>1</v>
      </c>
      <c r="G221" s="139">
        <v>350000</v>
      </c>
      <c r="H221" s="139">
        <f t="shared" ref="H221:H233" si="30">F221*G221</f>
        <v>350000</v>
      </c>
      <c r="I221" s="139">
        <f t="shared" ref="I221:I222" si="31">H221+(H221*3.5%)</f>
        <v>362250</v>
      </c>
      <c r="J221" s="139">
        <f t="shared" ref="J221:J222" si="32">I221+(I221*3.5%)</f>
        <v>374928.75</v>
      </c>
      <c r="K221" s="138" t="s">
        <v>563</v>
      </c>
    </row>
    <row r="222" spans="1:11" ht="24" x14ac:dyDescent="0.25">
      <c r="A222" s="150">
        <v>198</v>
      </c>
      <c r="B222" s="138" t="s">
        <v>569</v>
      </c>
      <c r="C222" s="138" t="s">
        <v>568</v>
      </c>
      <c r="D222" s="138" t="s">
        <v>169</v>
      </c>
      <c r="E222" s="138" t="s">
        <v>17</v>
      </c>
      <c r="F222" s="138">
        <v>1</v>
      </c>
      <c r="G222" s="139">
        <v>170000</v>
      </c>
      <c r="H222" s="139">
        <f t="shared" si="30"/>
        <v>170000</v>
      </c>
      <c r="I222" s="139">
        <f t="shared" si="31"/>
        <v>175950</v>
      </c>
      <c r="J222" s="139">
        <f t="shared" si="32"/>
        <v>182108.25</v>
      </c>
      <c r="K222" s="139" t="s">
        <v>238</v>
      </c>
    </row>
    <row r="223" spans="1:11" ht="24" x14ac:dyDescent="0.25">
      <c r="A223" s="137">
        <v>199</v>
      </c>
      <c r="B223" s="138" t="s">
        <v>579</v>
      </c>
      <c r="C223" s="138" t="s">
        <v>570</v>
      </c>
      <c r="D223" s="138" t="s">
        <v>159</v>
      </c>
      <c r="E223" s="138" t="s">
        <v>17</v>
      </c>
      <c r="F223" s="138">
        <v>1</v>
      </c>
      <c r="G223" s="139">
        <v>1200000</v>
      </c>
      <c r="H223" s="139">
        <f t="shared" si="30"/>
        <v>1200000</v>
      </c>
      <c r="I223" s="139"/>
      <c r="J223" s="139"/>
      <c r="K223" s="138" t="s">
        <v>563</v>
      </c>
    </row>
    <row r="224" spans="1:11" ht="24" x14ac:dyDescent="0.25">
      <c r="A224" s="150">
        <v>200</v>
      </c>
      <c r="B224" s="138" t="s">
        <v>580</v>
      </c>
      <c r="C224" s="138" t="s">
        <v>571</v>
      </c>
      <c r="D224" s="138" t="s">
        <v>169</v>
      </c>
      <c r="E224" s="138" t="s">
        <v>17</v>
      </c>
      <c r="F224" s="138">
        <v>1</v>
      </c>
      <c r="G224" s="139">
        <v>300000</v>
      </c>
      <c r="H224" s="139">
        <f t="shared" si="30"/>
        <v>300000</v>
      </c>
      <c r="I224" s="139"/>
      <c r="J224" s="139"/>
      <c r="K224" s="138" t="s">
        <v>563</v>
      </c>
    </row>
    <row r="225" spans="1:11" ht="36" x14ac:dyDescent="0.25">
      <c r="A225" s="137">
        <v>201</v>
      </c>
      <c r="B225" s="138" t="s">
        <v>581</v>
      </c>
      <c r="C225" s="138" t="s">
        <v>572</v>
      </c>
      <c r="D225" s="138" t="s">
        <v>169</v>
      </c>
      <c r="E225" s="138" t="s">
        <v>17</v>
      </c>
      <c r="F225" s="138">
        <v>1</v>
      </c>
      <c r="G225" s="139">
        <v>750000</v>
      </c>
      <c r="H225" s="139">
        <f t="shared" si="30"/>
        <v>750000</v>
      </c>
      <c r="I225" s="139"/>
      <c r="J225" s="139"/>
      <c r="K225" s="138" t="s">
        <v>563</v>
      </c>
    </row>
    <row r="226" spans="1:11" ht="24" x14ac:dyDescent="0.25">
      <c r="A226" s="150">
        <v>202</v>
      </c>
      <c r="B226" s="138" t="s">
        <v>582</v>
      </c>
      <c r="C226" s="138" t="s">
        <v>573</v>
      </c>
      <c r="D226" s="138" t="s">
        <v>159</v>
      </c>
      <c r="E226" s="138" t="s">
        <v>17</v>
      </c>
      <c r="F226" s="138">
        <v>1</v>
      </c>
      <c r="G226" s="139">
        <v>1575000</v>
      </c>
      <c r="H226" s="139">
        <f t="shared" si="30"/>
        <v>1575000</v>
      </c>
      <c r="I226" s="139"/>
      <c r="J226" s="139"/>
      <c r="K226" s="138" t="s">
        <v>563</v>
      </c>
    </row>
    <row r="227" spans="1:11" ht="24" x14ac:dyDescent="0.25">
      <c r="A227" s="137">
        <v>203</v>
      </c>
      <c r="B227" s="138" t="s">
        <v>583</v>
      </c>
      <c r="C227" s="138" t="s">
        <v>574</v>
      </c>
      <c r="D227" s="138" t="s">
        <v>169</v>
      </c>
      <c r="E227" s="138" t="s">
        <v>17</v>
      </c>
      <c r="F227" s="138">
        <v>1</v>
      </c>
      <c r="G227" s="139">
        <v>830000</v>
      </c>
      <c r="H227" s="139">
        <f t="shared" si="30"/>
        <v>830000</v>
      </c>
      <c r="I227" s="139"/>
      <c r="J227" s="139"/>
      <c r="K227" s="138" t="s">
        <v>563</v>
      </c>
    </row>
    <row r="228" spans="1:11" ht="24" x14ac:dyDescent="0.25">
      <c r="A228" s="150">
        <v>204</v>
      </c>
      <c r="B228" s="138" t="s">
        <v>584</v>
      </c>
      <c r="C228" s="138" t="s">
        <v>575</v>
      </c>
      <c r="D228" s="138" t="s">
        <v>159</v>
      </c>
      <c r="E228" s="138" t="s">
        <v>17</v>
      </c>
      <c r="F228" s="138">
        <v>1</v>
      </c>
      <c r="G228" s="139">
        <v>1050000</v>
      </c>
      <c r="H228" s="139">
        <f t="shared" si="30"/>
        <v>1050000</v>
      </c>
      <c r="I228" s="139"/>
      <c r="J228" s="139"/>
      <c r="K228" s="138" t="s">
        <v>563</v>
      </c>
    </row>
    <row r="229" spans="1:11" ht="24" x14ac:dyDescent="0.25">
      <c r="A229" s="137">
        <v>205</v>
      </c>
      <c r="B229" s="138" t="s">
        <v>585</v>
      </c>
      <c r="C229" s="138" t="s">
        <v>576</v>
      </c>
      <c r="D229" s="138" t="s">
        <v>159</v>
      </c>
      <c r="E229" s="138" t="s">
        <v>17</v>
      </c>
      <c r="F229" s="138">
        <v>1</v>
      </c>
      <c r="G229" s="139">
        <v>2000000</v>
      </c>
      <c r="H229" s="139">
        <f t="shared" si="30"/>
        <v>2000000</v>
      </c>
      <c r="I229" s="138"/>
      <c r="J229" s="138"/>
      <c r="K229" s="138" t="s">
        <v>563</v>
      </c>
    </row>
    <row r="230" spans="1:11" ht="24" x14ac:dyDescent="0.25">
      <c r="A230" s="150">
        <v>206</v>
      </c>
      <c r="B230" s="138" t="s">
        <v>605</v>
      </c>
      <c r="C230" s="138" t="s">
        <v>601</v>
      </c>
      <c r="D230" s="138" t="s">
        <v>169</v>
      </c>
      <c r="E230" s="138" t="s">
        <v>17</v>
      </c>
      <c r="F230" s="138">
        <v>1</v>
      </c>
      <c r="G230" s="139">
        <v>400000</v>
      </c>
      <c r="H230" s="139">
        <f t="shared" si="30"/>
        <v>400000</v>
      </c>
      <c r="I230" s="138"/>
      <c r="J230" s="138"/>
      <c r="K230" s="138" t="s">
        <v>242</v>
      </c>
    </row>
    <row r="231" spans="1:11" ht="24" x14ac:dyDescent="0.25">
      <c r="A231" s="137">
        <v>207</v>
      </c>
      <c r="B231" s="138" t="s">
        <v>606</v>
      </c>
      <c r="C231" s="138" t="s">
        <v>602</v>
      </c>
      <c r="D231" s="138" t="s">
        <v>169</v>
      </c>
      <c r="E231" s="138" t="s">
        <v>17</v>
      </c>
      <c r="F231" s="138">
        <v>1</v>
      </c>
      <c r="G231" s="139">
        <v>400000</v>
      </c>
      <c r="H231" s="139">
        <f t="shared" si="30"/>
        <v>400000</v>
      </c>
      <c r="I231" s="138"/>
      <c r="J231" s="138"/>
      <c r="K231" s="138" t="s">
        <v>242</v>
      </c>
    </row>
    <row r="232" spans="1:11" ht="24" x14ac:dyDescent="0.25">
      <c r="A232" s="150">
        <v>208</v>
      </c>
      <c r="B232" s="138" t="s">
        <v>607</v>
      </c>
      <c r="C232" s="138" t="s">
        <v>603</v>
      </c>
      <c r="D232" s="138" t="s">
        <v>159</v>
      </c>
      <c r="E232" s="138" t="s">
        <v>17</v>
      </c>
      <c r="F232" s="138">
        <v>1</v>
      </c>
      <c r="G232" s="139">
        <v>4200000</v>
      </c>
      <c r="H232" s="139">
        <f t="shared" si="30"/>
        <v>4200000</v>
      </c>
      <c r="I232" s="138"/>
      <c r="J232" s="138"/>
      <c r="K232" s="138" t="s">
        <v>604</v>
      </c>
    </row>
    <row r="233" spans="1:11" ht="24" x14ac:dyDescent="0.25">
      <c r="A233" s="137">
        <v>209</v>
      </c>
      <c r="B233" s="138" t="s">
        <v>609</v>
      </c>
      <c r="C233" s="138" t="s">
        <v>608</v>
      </c>
      <c r="D233" s="138" t="s">
        <v>169</v>
      </c>
      <c r="E233" s="138" t="s">
        <v>17</v>
      </c>
      <c r="F233" s="138">
        <v>1</v>
      </c>
      <c r="G233" s="139">
        <v>16960</v>
      </c>
      <c r="H233" s="139">
        <f t="shared" si="30"/>
        <v>16960</v>
      </c>
      <c r="I233" s="138"/>
      <c r="J233" s="138"/>
      <c r="K233" s="138" t="s">
        <v>240</v>
      </c>
    </row>
    <row r="234" spans="1:11" x14ac:dyDescent="0.25">
      <c r="A234" s="158"/>
      <c r="B234" s="175" t="s">
        <v>455</v>
      </c>
      <c r="C234" s="158"/>
      <c r="D234" s="158"/>
      <c r="E234" s="158"/>
      <c r="F234" s="158"/>
      <c r="G234" s="160"/>
      <c r="H234" s="161">
        <f>SUM(H214:H233)</f>
        <v>27466960</v>
      </c>
      <c r="I234" s="161">
        <f t="shared" ref="I234:J234" si="33">SUM(I214:I233)</f>
        <v>20436075</v>
      </c>
      <c r="J234" s="161">
        <f t="shared" si="33"/>
        <v>21151337.625</v>
      </c>
      <c r="K234" s="158"/>
    </row>
    <row r="235" spans="1:11" s="167" customFormat="1" ht="16.5" customHeight="1" x14ac:dyDescent="0.25">
      <c r="A235" s="178" t="s">
        <v>435</v>
      </c>
      <c r="B235" s="179"/>
      <c r="C235" s="165"/>
      <c r="D235" s="165"/>
      <c r="E235" s="165"/>
      <c r="F235" s="165"/>
      <c r="G235" s="166"/>
      <c r="H235" s="166"/>
      <c r="I235" s="178"/>
      <c r="J235" s="179"/>
      <c r="K235" s="169"/>
    </row>
    <row r="236" spans="1:11" s="167" customFormat="1" ht="51" x14ac:dyDescent="0.25">
      <c r="A236" s="168">
        <v>210</v>
      </c>
      <c r="B236" s="164" t="s">
        <v>436</v>
      </c>
      <c r="C236" s="168" t="s">
        <v>437</v>
      </c>
      <c r="D236" s="142" t="s">
        <v>169</v>
      </c>
      <c r="E236" s="168" t="s">
        <v>17</v>
      </c>
      <c r="F236" s="168">
        <v>1</v>
      </c>
      <c r="G236" s="157">
        <v>283000</v>
      </c>
      <c r="H236" s="157">
        <f t="shared" ref="H236:H242" si="34">F236*G236</f>
        <v>283000</v>
      </c>
      <c r="I236" s="157">
        <v>341550</v>
      </c>
      <c r="J236" s="157">
        <v>353504.25</v>
      </c>
      <c r="K236" s="168" t="s">
        <v>368</v>
      </c>
    </row>
    <row r="237" spans="1:11" s="167" customFormat="1" ht="51" x14ac:dyDescent="0.25">
      <c r="A237" s="168">
        <v>211</v>
      </c>
      <c r="B237" s="164" t="s">
        <v>436</v>
      </c>
      <c r="C237" s="168" t="s">
        <v>437</v>
      </c>
      <c r="D237" s="142" t="s">
        <v>169</v>
      </c>
      <c r="E237" s="168" t="s">
        <v>17</v>
      </c>
      <c r="F237" s="168">
        <v>1</v>
      </c>
      <c r="G237" s="157">
        <v>32000</v>
      </c>
      <c r="H237" s="157">
        <f t="shared" ref="H237" si="35">F237*G237</f>
        <v>32000</v>
      </c>
      <c r="I237" s="157">
        <v>0</v>
      </c>
      <c r="J237" s="157">
        <v>0</v>
      </c>
      <c r="K237" s="168" t="s">
        <v>368</v>
      </c>
    </row>
    <row r="238" spans="1:11" s="167" customFormat="1" x14ac:dyDescent="0.25">
      <c r="A238" s="168">
        <v>212</v>
      </c>
      <c r="B238" s="164" t="s">
        <v>438</v>
      </c>
      <c r="C238" s="168" t="s">
        <v>439</v>
      </c>
      <c r="D238" s="142" t="s">
        <v>169</v>
      </c>
      <c r="E238" s="168" t="s">
        <v>17</v>
      </c>
      <c r="F238" s="168">
        <v>1</v>
      </c>
      <c r="G238" s="157">
        <v>993000</v>
      </c>
      <c r="H238" s="157">
        <f t="shared" si="34"/>
        <v>993000</v>
      </c>
      <c r="I238" s="157">
        <v>1027754.9999999999</v>
      </c>
      <c r="J238" s="157">
        <v>1063726.4249999998</v>
      </c>
      <c r="K238" s="168" t="s">
        <v>368</v>
      </c>
    </row>
    <row r="239" spans="1:11" s="167" customFormat="1" x14ac:dyDescent="0.25">
      <c r="A239" s="168">
        <v>213</v>
      </c>
      <c r="B239" s="164" t="s">
        <v>438</v>
      </c>
      <c r="C239" s="168" t="s">
        <v>439</v>
      </c>
      <c r="D239" s="142" t="s">
        <v>159</v>
      </c>
      <c r="E239" s="168" t="s">
        <v>17</v>
      </c>
      <c r="F239" s="168">
        <v>1</v>
      </c>
      <c r="G239" s="157">
        <v>4811000</v>
      </c>
      <c r="H239" s="157">
        <f t="shared" si="34"/>
        <v>4811000</v>
      </c>
      <c r="I239" s="157">
        <v>4840695</v>
      </c>
      <c r="J239" s="157">
        <v>5010119.3249999993</v>
      </c>
      <c r="K239" s="168" t="s">
        <v>368</v>
      </c>
    </row>
    <row r="240" spans="1:11" s="167" customFormat="1" ht="36" x14ac:dyDescent="0.25">
      <c r="A240" s="168">
        <v>214</v>
      </c>
      <c r="B240" s="164" t="s">
        <v>440</v>
      </c>
      <c r="C240" s="168" t="s">
        <v>441</v>
      </c>
      <c r="D240" s="142" t="s">
        <v>159</v>
      </c>
      <c r="E240" s="168" t="s">
        <v>17</v>
      </c>
      <c r="F240" s="168">
        <v>1</v>
      </c>
      <c r="G240" s="157">
        <v>3000000</v>
      </c>
      <c r="H240" s="157">
        <f t="shared" si="34"/>
        <v>3000000</v>
      </c>
      <c r="I240" s="157">
        <v>0</v>
      </c>
      <c r="J240" s="157">
        <v>0</v>
      </c>
      <c r="K240" s="168" t="s">
        <v>369</v>
      </c>
    </row>
    <row r="241" spans="1:11" s="167" customFormat="1" x14ac:dyDescent="0.25">
      <c r="A241" s="168">
        <v>215</v>
      </c>
      <c r="B241" s="164" t="s">
        <v>442</v>
      </c>
      <c r="C241" s="168" t="s">
        <v>443</v>
      </c>
      <c r="D241" s="142" t="s">
        <v>159</v>
      </c>
      <c r="E241" s="168" t="s">
        <v>103</v>
      </c>
      <c r="F241" s="168">
        <v>1</v>
      </c>
      <c r="G241" s="157">
        <v>10000000</v>
      </c>
      <c r="H241" s="157">
        <f t="shared" si="34"/>
        <v>10000000</v>
      </c>
      <c r="I241" s="157">
        <v>0</v>
      </c>
      <c r="J241" s="157">
        <v>0</v>
      </c>
      <c r="K241" s="168" t="s">
        <v>444</v>
      </c>
    </row>
    <row r="242" spans="1:11" s="167" customFormat="1" ht="48" x14ac:dyDescent="0.25">
      <c r="A242" s="168">
        <v>216</v>
      </c>
      <c r="B242" s="164" t="s">
        <v>445</v>
      </c>
      <c r="C242" s="170" t="s">
        <v>446</v>
      </c>
      <c r="D242" s="170" t="s">
        <v>204</v>
      </c>
      <c r="E242" s="170" t="s">
        <v>103</v>
      </c>
      <c r="F242" s="170">
        <v>1</v>
      </c>
      <c r="G242" s="157">
        <v>31000000</v>
      </c>
      <c r="H242" s="157">
        <f t="shared" si="34"/>
        <v>31000000</v>
      </c>
      <c r="I242" s="157">
        <v>0</v>
      </c>
      <c r="J242" s="157">
        <v>0</v>
      </c>
      <c r="K242" s="170" t="s">
        <v>444</v>
      </c>
    </row>
    <row r="243" spans="1:11" s="167" customFormat="1" ht="16.5" customHeight="1" x14ac:dyDescent="0.25">
      <c r="A243" s="173"/>
      <c r="B243" s="175" t="s">
        <v>447</v>
      </c>
      <c r="C243" s="159"/>
      <c r="D243" s="159"/>
      <c r="E243" s="159"/>
      <c r="F243" s="159"/>
      <c r="G243" s="171"/>
      <c r="H243" s="171">
        <f>SUM(H236:H242)</f>
        <v>50119000</v>
      </c>
      <c r="I243" s="171">
        <f t="shared" ref="I243:J243" si="36">SUM(I236:I242)</f>
        <v>6210000</v>
      </c>
      <c r="J243" s="171">
        <f t="shared" si="36"/>
        <v>6427349.9999999991</v>
      </c>
      <c r="K243" s="172"/>
    </row>
    <row r="244" spans="1:11" s="167" customFormat="1" ht="16.5" customHeight="1" x14ac:dyDescent="0.25">
      <c r="A244" s="178" t="s">
        <v>448</v>
      </c>
      <c r="B244" s="179"/>
      <c r="C244" s="165"/>
      <c r="D244" s="165"/>
      <c r="E244" s="165"/>
      <c r="F244" s="165"/>
      <c r="G244" s="166"/>
      <c r="H244" s="166"/>
      <c r="I244" s="178"/>
      <c r="J244" s="179"/>
      <c r="K244" s="169"/>
    </row>
    <row r="245" spans="1:11" s="167" customFormat="1" ht="38.25" x14ac:dyDescent="0.25">
      <c r="A245" s="168">
        <v>217</v>
      </c>
      <c r="B245" s="164" t="s">
        <v>530</v>
      </c>
      <c r="C245" s="168" t="s">
        <v>449</v>
      </c>
      <c r="D245" s="142" t="s">
        <v>169</v>
      </c>
      <c r="E245" s="168" t="s">
        <v>17</v>
      </c>
      <c r="F245" s="168">
        <v>1</v>
      </c>
      <c r="G245" s="157">
        <v>3000000</v>
      </c>
      <c r="H245" s="157">
        <f t="shared" ref="H245:H249" si="37">F245*G245</f>
        <v>3000000</v>
      </c>
      <c r="I245" s="157">
        <v>3200000</v>
      </c>
      <c r="J245" s="157">
        <v>3500000</v>
      </c>
      <c r="K245" s="168" t="s">
        <v>368</v>
      </c>
    </row>
    <row r="246" spans="1:11" s="167" customFormat="1" ht="38.25" x14ac:dyDescent="0.25">
      <c r="A246" s="168">
        <v>218</v>
      </c>
      <c r="B246" s="168" t="s">
        <v>532</v>
      </c>
      <c r="C246" s="168" t="s">
        <v>533</v>
      </c>
      <c r="D246" s="142" t="s">
        <v>169</v>
      </c>
      <c r="E246" s="168" t="s">
        <v>17</v>
      </c>
      <c r="F246" s="168">
        <v>1</v>
      </c>
      <c r="G246" s="157">
        <v>5000000</v>
      </c>
      <c r="H246" s="157">
        <v>5000000</v>
      </c>
      <c r="I246" s="157">
        <v>4500000</v>
      </c>
      <c r="J246" s="157">
        <v>4800000</v>
      </c>
      <c r="K246" s="168" t="s">
        <v>368</v>
      </c>
    </row>
    <row r="247" spans="1:11" s="167" customFormat="1" ht="38.25" x14ac:dyDescent="0.25">
      <c r="A247" s="168">
        <v>219</v>
      </c>
      <c r="B247" s="164" t="s">
        <v>531</v>
      </c>
      <c r="C247" s="168" t="s">
        <v>450</v>
      </c>
      <c r="D247" s="142" t="s">
        <v>169</v>
      </c>
      <c r="E247" s="168" t="s">
        <v>17</v>
      </c>
      <c r="F247" s="168">
        <v>1</v>
      </c>
      <c r="G247" s="157">
        <v>90000</v>
      </c>
      <c r="H247" s="157">
        <f t="shared" si="37"/>
        <v>90000</v>
      </c>
      <c r="I247" s="157">
        <v>100000</v>
      </c>
      <c r="J247" s="157">
        <v>100000</v>
      </c>
      <c r="K247" s="168" t="s">
        <v>444</v>
      </c>
    </row>
    <row r="248" spans="1:11" s="167" customFormat="1" ht="25.5" x14ac:dyDescent="0.25">
      <c r="A248" s="168">
        <v>220</v>
      </c>
      <c r="B248" s="164" t="s">
        <v>529</v>
      </c>
      <c r="C248" s="168" t="s">
        <v>451</v>
      </c>
      <c r="D248" s="142" t="s">
        <v>169</v>
      </c>
      <c r="E248" s="168" t="s">
        <v>103</v>
      </c>
      <c r="F248" s="168">
        <v>1</v>
      </c>
      <c r="G248" s="157">
        <v>250000</v>
      </c>
      <c r="H248" s="157">
        <f t="shared" si="37"/>
        <v>250000</v>
      </c>
      <c r="I248" s="157">
        <v>250000</v>
      </c>
      <c r="J248" s="157">
        <v>250000</v>
      </c>
      <c r="K248" s="168" t="s">
        <v>444</v>
      </c>
    </row>
    <row r="249" spans="1:11" s="167" customFormat="1" x14ac:dyDescent="0.25">
      <c r="A249" s="168">
        <v>221</v>
      </c>
      <c r="B249" s="164" t="s">
        <v>528</v>
      </c>
      <c r="C249" s="170" t="s">
        <v>452</v>
      </c>
      <c r="D249" s="170" t="s">
        <v>204</v>
      </c>
      <c r="E249" s="170" t="s">
        <v>103</v>
      </c>
      <c r="F249" s="170">
        <v>1</v>
      </c>
      <c r="G249" s="157">
        <v>10000000</v>
      </c>
      <c r="H249" s="157">
        <f t="shared" si="37"/>
        <v>10000000</v>
      </c>
      <c r="I249" s="157">
        <v>10000000</v>
      </c>
      <c r="J249" s="157">
        <v>10000000</v>
      </c>
      <c r="K249" s="168" t="s">
        <v>368</v>
      </c>
    </row>
    <row r="250" spans="1:11" s="167" customFormat="1" x14ac:dyDescent="0.25">
      <c r="A250" s="173"/>
      <c r="B250" s="180" t="s">
        <v>454</v>
      </c>
      <c r="C250" s="181"/>
      <c r="D250" s="159"/>
      <c r="E250" s="159"/>
      <c r="F250" s="159"/>
      <c r="G250" s="171"/>
      <c r="H250" s="171">
        <f>SUM(H245:H249)</f>
        <v>18340000</v>
      </c>
      <c r="I250" s="171">
        <f>SUM(I245:I249)</f>
        <v>18050000</v>
      </c>
      <c r="J250" s="171">
        <f>SUM(J245:J249)</f>
        <v>18650000</v>
      </c>
      <c r="K250" s="172"/>
    </row>
    <row r="251" spans="1:11" s="167" customFormat="1" ht="16.5" customHeight="1" x14ac:dyDescent="0.25">
      <c r="A251" s="178" t="s">
        <v>590</v>
      </c>
      <c r="B251" s="179"/>
      <c r="C251" s="165"/>
      <c r="D251" s="165"/>
      <c r="E251" s="165"/>
      <c r="F251" s="165"/>
      <c r="G251" s="166"/>
      <c r="H251" s="166"/>
      <c r="I251" s="178"/>
      <c r="J251" s="179"/>
      <c r="K251" s="177"/>
    </row>
    <row r="252" spans="1:11" s="167" customFormat="1" ht="38.25" x14ac:dyDescent="0.25">
      <c r="A252" s="168">
        <v>222</v>
      </c>
      <c r="B252" s="164" t="s">
        <v>591</v>
      </c>
      <c r="C252" s="168" t="s">
        <v>592</v>
      </c>
      <c r="D252" s="142" t="s">
        <v>169</v>
      </c>
      <c r="E252" s="168" t="s">
        <v>17</v>
      </c>
      <c r="F252" s="168">
        <v>1</v>
      </c>
      <c r="G252" s="157">
        <v>200000</v>
      </c>
      <c r="H252" s="157">
        <f t="shared" ref="H252" si="38">F252*G252</f>
        <v>200000</v>
      </c>
      <c r="I252" s="157"/>
      <c r="J252" s="157"/>
      <c r="K252" s="168" t="s">
        <v>236</v>
      </c>
    </row>
    <row r="253" spans="1:11" s="167" customFormat="1" x14ac:dyDescent="0.25">
      <c r="A253" s="173"/>
      <c r="B253" s="180" t="s">
        <v>593</v>
      </c>
      <c r="C253" s="181"/>
      <c r="D253" s="159"/>
      <c r="E253" s="159"/>
      <c r="F253" s="159"/>
      <c r="G253" s="171"/>
      <c r="H253" s="171">
        <f>SUM(H252:H252)</f>
        <v>200000</v>
      </c>
      <c r="I253" s="171">
        <f>SUM(I252:I252)</f>
        <v>0</v>
      </c>
      <c r="J253" s="171">
        <f>SUM(J252:J252)</f>
        <v>0</v>
      </c>
      <c r="K253" s="172"/>
    </row>
    <row r="254" spans="1:11" ht="20.25" customHeight="1" x14ac:dyDescent="0.25">
      <c r="A254" s="159">
        <v>222</v>
      </c>
      <c r="B254" s="159" t="s">
        <v>197</v>
      </c>
      <c r="C254" s="158"/>
      <c r="D254" s="158"/>
      <c r="E254" s="158"/>
      <c r="F254" s="158"/>
      <c r="G254" s="160"/>
      <c r="H254" s="161">
        <f>H253+H250+H243+H234+H212+H119+H90</f>
        <v>801011918.79999995</v>
      </c>
      <c r="I254" s="161">
        <f>I253+I250+I243+I234+I212+I119+I90</f>
        <v>340344694.98140001</v>
      </c>
      <c r="J254" s="161">
        <f>J253+J250+J243+J234+J212+J119+J90</f>
        <v>210118881.835749</v>
      </c>
      <c r="K254" s="158"/>
    </row>
  </sheetData>
  <autoFilter ref="A15:L254"/>
  <mergeCells count="19">
    <mergeCell ref="A235:B235"/>
    <mergeCell ref="I235:J235"/>
    <mergeCell ref="F5:K5"/>
    <mergeCell ref="F7:K7"/>
    <mergeCell ref="D9:K9"/>
    <mergeCell ref="D10:K10"/>
    <mergeCell ref="F6:K6"/>
    <mergeCell ref="I11:K11"/>
    <mergeCell ref="A213:B213"/>
    <mergeCell ref="A120:B120"/>
    <mergeCell ref="A17:B17"/>
    <mergeCell ref="A13:K13"/>
    <mergeCell ref="A91:B91"/>
    <mergeCell ref="A251:B251"/>
    <mergeCell ref="I251:J251"/>
    <mergeCell ref="B253:C253"/>
    <mergeCell ref="B250:C250"/>
    <mergeCell ref="A244:B244"/>
    <mergeCell ref="I244:J244"/>
  </mergeCells>
  <dataValidations count="2">
    <dataValidation allowBlank="1" showInputMessage="1" showErrorMessage="1" prompt="Введите дополнительную характеристику на русском языке" sqref="B126:C126 B186:C186 B181:C182 C155:C176 C189 C196:C203 B158:B159 B165:B175 B200:B203"/>
    <dataValidation allowBlank="1" showInputMessage="1" showErrorMessage="1" prompt="Наименование на русском языке заполняется автоматически в соответствии с КТРУ" sqref="C179:C180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2019-06-14T05:53:51Z</dcterms:modified>
</cp:coreProperties>
</file>