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40" windowWidth="20490" windowHeight="7515"/>
  </bookViews>
  <sheets>
    <sheet name="ПЗ 2017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2017'!$9:$9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M143" i="1" l="1"/>
  <c r="M142" i="1"/>
  <c r="M118" i="1"/>
  <c r="M168" i="1" l="1"/>
  <c r="M167" i="1"/>
  <c r="M166" i="1"/>
  <c r="M162" i="1"/>
  <c r="M156" i="1"/>
  <c r="M250" i="1" l="1"/>
  <c r="M252" i="1"/>
  <c r="M180" i="1" l="1"/>
  <c r="M256" i="1" l="1"/>
  <c r="M248" i="1"/>
  <c r="M238" i="1" l="1"/>
  <c r="M255" i="1"/>
  <c r="M246" i="1"/>
  <c r="M257" i="1" l="1"/>
  <c r="M14" i="1"/>
  <c r="U14" i="1" s="1"/>
  <c r="M12" i="1"/>
  <c r="U12" i="1" s="1"/>
  <c r="J2" i="5" l="1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F126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M237" i="1"/>
  <c r="M203" i="1"/>
  <c r="F164" i="5" l="1"/>
  <c r="F135" i="5"/>
  <c r="G118" i="5"/>
  <c r="F108" i="5"/>
  <c r="F151" i="5"/>
  <c r="F118" i="5"/>
  <c r="G135" i="5"/>
  <c r="M102" i="1"/>
  <c r="U102" i="1" s="1"/>
  <c r="G181" i="5" l="1"/>
  <c r="F181" i="5"/>
  <c r="M184" i="1"/>
  <c r="U184" i="1" s="1"/>
  <c r="M223" i="1" l="1"/>
  <c r="M222" i="1"/>
  <c r="M221" i="1"/>
  <c r="M177" i="1" l="1"/>
  <c r="U177" i="1" s="1"/>
  <c r="M139" i="1"/>
  <c r="U139" i="1" s="1"/>
  <c r="M140" i="1"/>
  <c r="U140" i="1" s="1"/>
  <c r="M155" i="1" l="1"/>
  <c r="U155" i="1" s="1"/>
  <c r="M154" i="1"/>
  <c r="U154" i="1" s="1"/>
  <c r="M153" i="1"/>
  <c r="U153" i="1" s="1"/>
  <c r="M152" i="1"/>
  <c r="U152" i="1" s="1"/>
  <c r="M178" i="1" l="1"/>
  <c r="U178" i="1" s="1"/>
  <c r="M173" i="1"/>
  <c r="U173" i="1" s="1"/>
  <c r="M171" i="1"/>
  <c r="U171" i="1" s="1"/>
  <c r="M150" i="1"/>
  <c r="U150" i="1" s="1"/>
  <c r="M151" i="1"/>
  <c r="U151" i="1" s="1"/>
  <c r="M254" i="1" l="1"/>
  <c r="M253" i="1"/>
  <c r="M251" i="1"/>
  <c r="M249" i="1"/>
  <c r="M247" i="1" l="1"/>
  <c r="M240" i="1"/>
  <c r="M241" i="1"/>
  <c r="M242" i="1"/>
  <c r="M243" i="1"/>
  <c r="M244" i="1"/>
  <c r="M245" i="1"/>
  <c r="M239" i="1"/>
  <c r="M189" i="1" l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188" i="1"/>
  <c r="M187" i="1" s="1"/>
  <c r="M183" i="1" l="1"/>
  <c r="U183" i="1" s="1"/>
  <c r="M185" i="1"/>
  <c r="U185" i="1" s="1"/>
  <c r="M186" i="1"/>
  <c r="U186" i="1" s="1"/>
  <c r="M182" i="1"/>
  <c r="M181" i="1" l="1"/>
  <c r="U182" i="1"/>
  <c r="M108" i="1"/>
  <c r="U108" i="1" s="1"/>
  <c r="M109" i="1"/>
  <c r="M110" i="1"/>
  <c r="U110" i="1" s="1"/>
  <c r="M111" i="1"/>
  <c r="U111" i="1" s="1"/>
  <c r="M112" i="1"/>
  <c r="U112" i="1" s="1"/>
  <c r="M113" i="1"/>
  <c r="U113" i="1" s="1"/>
  <c r="M114" i="1"/>
  <c r="U114" i="1" s="1"/>
  <c r="M115" i="1"/>
  <c r="U115" i="1" s="1"/>
  <c r="M117" i="1"/>
  <c r="U117" i="1" s="1"/>
  <c r="M119" i="1"/>
  <c r="U119" i="1" s="1"/>
  <c r="M120" i="1"/>
  <c r="U120" i="1" s="1"/>
  <c r="M121" i="1"/>
  <c r="U121" i="1" s="1"/>
  <c r="M122" i="1"/>
  <c r="U122" i="1" s="1"/>
  <c r="M123" i="1"/>
  <c r="U123" i="1" s="1"/>
  <c r="M124" i="1"/>
  <c r="U124" i="1" s="1"/>
  <c r="M125" i="1"/>
  <c r="U125" i="1" s="1"/>
  <c r="M126" i="1"/>
  <c r="U126" i="1" s="1"/>
  <c r="M127" i="1"/>
  <c r="U127" i="1" s="1"/>
  <c r="M128" i="1"/>
  <c r="U128" i="1" s="1"/>
  <c r="M129" i="1"/>
  <c r="U129" i="1" s="1"/>
  <c r="M130" i="1"/>
  <c r="U130" i="1" s="1"/>
  <c r="M131" i="1"/>
  <c r="U131" i="1" s="1"/>
  <c r="M132" i="1"/>
  <c r="U132" i="1" s="1"/>
  <c r="M133" i="1"/>
  <c r="U133" i="1" s="1"/>
  <c r="M134" i="1"/>
  <c r="U134" i="1" s="1"/>
  <c r="M135" i="1"/>
  <c r="U135" i="1" s="1"/>
  <c r="M136" i="1"/>
  <c r="U136" i="1" s="1"/>
  <c r="M137" i="1"/>
  <c r="U137" i="1" s="1"/>
  <c r="M138" i="1"/>
  <c r="U138" i="1" s="1"/>
  <c r="M141" i="1"/>
  <c r="U141" i="1" s="1"/>
  <c r="M144" i="1"/>
  <c r="U144" i="1" s="1"/>
  <c r="M145" i="1"/>
  <c r="U145" i="1" s="1"/>
  <c r="M147" i="1"/>
  <c r="U147" i="1" s="1"/>
  <c r="M148" i="1"/>
  <c r="U148" i="1" s="1"/>
  <c r="M149" i="1"/>
  <c r="U149" i="1" s="1"/>
  <c r="M157" i="1"/>
  <c r="U157" i="1" s="1"/>
  <c r="M158" i="1"/>
  <c r="U158" i="1" s="1"/>
  <c r="M159" i="1"/>
  <c r="U159" i="1" s="1"/>
  <c r="M160" i="1"/>
  <c r="U160" i="1" s="1"/>
  <c r="M161" i="1"/>
  <c r="U161" i="1" s="1"/>
  <c r="M163" i="1"/>
  <c r="U163" i="1" s="1"/>
  <c r="M164" i="1"/>
  <c r="U164" i="1" s="1"/>
  <c r="M165" i="1"/>
  <c r="U165" i="1" s="1"/>
  <c r="M169" i="1"/>
  <c r="U169" i="1" s="1"/>
  <c r="M170" i="1"/>
  <c r="U170" i="1" s="1"/>
  <c r="M172" i="1"/>
  <c r="U172" i="1" s="1"/>
  <c r="M174" i="1"/>
  <c r="U174" i="1" s="1"/>
  <c r="M175" i="1"/>
  <c r="U175" i="1" s="1"/>
  <c r="M176" i="1"/>
  <c r="U176" i="1" s="1"/>
  <c r="M179" i="1"/>
  <c r="U179" i="1" s="1"/>
  <c r="M107" i="1"/>
  <c r="U107" i="1" s="1"/>
  <c r="L146" i="1"/>
  <c r="M146" i="1" s="1"/>
  <c r="U146" i="1" s="1"/>
  <c r="L116" i="1"/>
  <c r="M116" i="1" s="1"/>
  <c r="U116" i="1" s="1"/>
  <c r="U109" i="1" l="1"/>
  <c r="M106" i="1"/>
  <c r="M258" i="1" s="1"/>
  <c r="M13" i="1"/>
  <c r="U13" i="1" s="1"/>
  <c r="M15" i="1"/>
  <c r="U15" i="1" s="1"/>
  <c r="M16" i="1"/>
  <c r="U16" i="1" s="1"/>
  <c r="M17" i="1"/>
  <c r="U17" i="1" s="1"/>
  <c r="M18" i="1"/>
  <c r="U18" i="1" s="1"/>
  <c r="M19" i="1"/>
  <c r="U19" i="1" s="1"/>
  <c r="M20" i="1"/>
  <c r="U20" i="1" s="1"/>
  <c r="M21" i="1"/>
  <c r="U21" i="1" s="1"/>
  <c r="M22" i="1"/>
  <c r="U22" i="1" s="1"/>
  <c r="M23" i="1"/>
  <c r="U23" i="1" s="1"/>
  <c r="M24" i="1"/>
  <c r="U24" i="1" s="1"/>
  <c r="M25" i="1"/>
  <c r="U25" i="1" s="1"/>
  <c r="M26" i="1"/>
  <c r="U26" i="1" s="1"/>
  <c r="M27" i="1"/>
  <c r="U27" i="1" s="1"/>
  <c r="M28" i="1"/>
  <c r="U28" i="1" s="1"/>
  <c r="M29" i="1"/>
  <c r="U29" i="1" s="1"/>
  <c r="M30" i="1"/>
  <c r="U30" i="1" s="1"/>
  <c r="M31" i="1"/>
  <c r="U31" i="1" s="1"/>
  <c r="M32" i="1"/>
  <c r="U32" i="1" s="1"/>
  <c r="M33" i="1"/>
  <c r="U33" i="1" s="1"/>
  <c r="M34" i="1"/>
  <c r="U34" i="1" s="1"/>
  <c r="M35" i="1"/>
  <c r="U35" i="1" s="1"/>
  <c r="M36" i="1"/>
  <c r="U36" i="1" s="1"/>
  <c r="M37" i="1"/>
  <c r="U37" i="1" s="1"/>
  <c r="M38" i="1"/>
  <c r="U38" i="1" s="1"/>
  <c r="M39" i="1"/>
  <c r="U39" i="1" s="1"/>
  <c r="M40" i="1"/>
  <c r="U40" i="1" s="1"/>
  <c r="M41" i="1"/>
  <c r="U41" i="1" s="1"/>
  <c r="M42" i="1"/>
  <c r="U42" i="1" s="1"/>
  <c r="M43" i="1"/>
  <c r="U43" i="1" s="1"/>
  <c r="M44" i="1"/>
  <c r="U44" i="1" s="1"/>
  <c r="M45" i="1"/>
  <c r="U45" i="1" s="1"/>
  <c r="M46" i="1"/>
  <c r="U46" i="1" s="1"/>
  <c r="M47" i="1"/>
  <c r="U47" i="1" s="1"/>
  <c r="M48" i="1"/>
  <c r="U48" i="1" s="1"/>
  <c r="M49" i="1"/>
  <c r="U49" i="1" s="1"/>
  <c r="M50" i="1"/>
  <c r="U50" i="1" s="1"/>
  <c r="M51" i="1"/>
  <c r="U51" i="1" s="1"/>
  <c r="M52" i="1"/>
  <c r="U52" i="1" s="1"/>
  <c r="M53" i="1"/>
  <c r="U53" i="1" s="1"/>
  <c r="M54" i="1"/>
  <c r="U54" i="1" s="1"/>
  <c r="M55" i="1"/>
  <c r="U55" i="1" s="1"/>
  <c r="M56" i="1"/>
  <c r="U56" i="1" s="1"/>
  <c r="M57" i="1"/>
  <c r="U57" i="1" s="1"/>
  <c r="M58" i="1"/>
  <c r="U58" i="1" s="1"/>
  <c r="M59" i="1"/>
  <c r="U59" i="1" s="1"/>
  <c r="M60" i="1"/>
  <c r="U60" i="1" s="1"/>
  <c r="M61" i="1"/>
  <c r="U61" i="1" s="1"/>
  <c r="M62" i="1"/>
  <c r="U62" i="1" s="1"/>
  <c r="M63" i="1"/>
  <c r="U63" i="1" s="1"/>
  <c r="M64" i="1"/>
  <c r="U64" i="1" s="1"/>
  <c r="M65" i="1"/>
  <c r="U65" i="1" s="1"/>
  <c r="M66" i="1"/>
  <c r="U66" i="1" s="1"/>
  <c r="M67" i="1"/>
  <c r="U67" i="1" s="1"/>
  <c r="M68" i="1"/>
  <c r="U68" i="1" s="1"/>
  <c r="M69" i="1"/>
  <c r="U69" i="1" s="1"/>
  <c r="M70" i="1"/>
  <c r="U70" i="1" s="1"/>
  <c r="M71" i="1"/>
  <c r="U71" i="1" s="1"/>
  <c r="M72" i="1"/>
  <c r="U72" i="1" s="1"/>
  <c r="M73" i="1"/>
  <c r="U73" i="1" s="1"/>
  <c r="M74" i="1"/>
  <c r="U74" i="1" s="1"/>
  <c r="M75" i="1"/>
  <c r="U75" i="1" s="1"/>
  <c r="M76" i="1"/>
  <c r="U76" i="1" s="1"/>
  <c r="M77" i="1"/>
  <c r="U77" i="1" s="1"/>
  <c r="M78" i="1"/>
  <c r="U78" i="1" s="1"/>
  <c r="M79" i="1"/>
  <c r="U79" i="1" s="1"/>
  <c r="M80" i="1"/>
  <c r="U80" i="1" s="1"/>
  <c r="M81" i="1"/>
  <c r="U81" i="1" s="1"/>
  <c r="M82" i="1"/>
  <c r="U82" i="1" s="1"/>
  <c r="M83" i="1"/>
  <c r="U83" i="1" s="1"/>
  <c r="M84" i="1"/>
  <c r="U84" i="1" s="1"/>
  <c r="M85" i="1"/>
  <c r="U85" i="1" s="1"/>
  <c r="M86" i="1"/>
  <c r="U86" i="1" s="1"/>
  <c r="M87" i="1"/>
  <c r="U87" i="1" s="1"/>
  <c r="M88" i="1"/>
  <c r="U88" i="1" s="1"/>
  <c r="M89" i="1"/>
  <c r="U89" i="1" s="1"/>
  <c r="M90" i="1"/>
  <c r="U90" i="1" s="1"/>
  <c r="M91" i="1"/>
  <c r="U91" i="1" s="1"/>
  <c r="M92" i="1"/>
  <c r="U92" i="1" s="1"/>
  <c r="M93" i="1"/>
  <c r="U93" i="1" s="1"/>
  <c r="M94" i="1"/>
  <c r="U94" i="1" s="1"/>
  <c r="M95" i="1"/>
  <c r="U95" i="1" s="1"/>
  <c r="M96" i="1"/>
  <c r="U96" i="1" s="1"/>
  <c r="M97" i="1"/>
  <c r="U97" i="1" s="1"/>
  <c r="M98" i="1"/>
  <c r="U98" i="1" s="1"/>
  <c r="M99" i="1"/>
  <c r="U99" i="1" s="1"/>
  <c r="M100" i="1"/>
  <c r="U100" i="1" s="1"/>
  <c r="M101" i="1"/>
  <c r="U101" i="1" s="1"/>
  <c r="M103" i="1"/>
  <c r="U103" i="1" s="1"/>
  <c r="M104" i="1"/>
  <c r="U104" i="1" s="1"/>
  <c r="M105" i="1"/>
  <c r="U105" i="1" s="1"/>
  <c r="M11" i="1" l="1"/>
</calcChain>
</file>

<file path=xl/sharedStrings.xml><?xml version="1.0" encoding="utf-8"?>
<sst xmlns="http://schemas.openxmlformats.org/spreadsheetml/2006/main" count="3190" uniqueCount="601">
  <si>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</si>
  <si>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</si>
  <si>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</si>
  <si>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</si>
  <si>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Финансовый год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</si>
  <si>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</si>
  <si>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</si>
  <si>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</si>
  <si>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</si>
  <si>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</si>
  <si>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</si>
  <si>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</si>
  <si>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>Характеристика (описание) товаров, работ, услуг на государственном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</si>
  <si>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</si>
  <si>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</si>
  <si>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</si>
  <si>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</si>
  <si>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</si>
  <si>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</si>
  <si>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Утвержденная сумма на первый год трехлетнего периода</t>
  </si>
  <si>
    <t>Прогнозная сумма на второй год трехлетнего периода *, тенге</t>
  </si>
  <si>
    <t>Прогнозная сумма на третий год трехлетнего периода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</si>
  <si>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</si>
  <si>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</si>
  <si>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платежа, %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</si>
  <si>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</si>
  <si>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</si>
  <si>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</si>
  <si>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</si>
  <si>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</si>
  <si>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</si>
  <si>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</si>
  <si>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</si>
  <si>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</si>
  <si>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</si>
  <si>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</si>
  <si>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</si>
  <si>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</si>
  <si>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</si>
  <si>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</si>
  <si>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</si>
  <si>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</si>
  <si>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</si>
  <si>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</si>
  <si>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</si>
  <si>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</si>
  <si>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</si>
  <si>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</si>
  <si>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</si>
  <si>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</si>
  <si>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</si>
  <si>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</si>
  <si>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</si>
  <si>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</si>
  <si>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</si>
  <si>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</si>
  <si>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</si>
  <si>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</si>
  <si>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</si>
  <si>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</si>
  <si>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</si>
  <si>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</si>
  <si>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</si>
  <si>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</si>
  <si>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</si>
  <si>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</si>
  <si>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</si>
  <si>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</si>
  <si>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</si>
  <si>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</si>
  <si>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</si>
  <si>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</si>
  <si>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</si>
  <si>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</si>
  <si>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</si>
  <si>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</si>
  <si>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</si>
  <si>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</si>
  <si>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</si>
  <si>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</si>
  <si>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</si>
  <si>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</si>
  <si>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</si>
  <si>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</si>
  <si>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</si>
  <si>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</si>
  <si>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</si>
  <si>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</si>
  <si>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</si>
  <si>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</si>
  <si>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</si>
  <si>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</si>
  <si>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</si>
  <si>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</si>
  <si>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</si>
  <si>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</si>
  <si>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</si>
  <si>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</si>
  <si>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</si>
  <si>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</si>
  <si>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СВЧ-печь</t>
  </si>
  <si>
    <t>кв.м</t>
  </si>
  <si>
    <t>Химчистка тюля, штор, ковров</t>
  </si>
  <si>
    <t>Уничтожитель бумаги (шредер)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</si>
  <si>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</si>
  <si>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</si>
  <si>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</si>
  <si>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</si>
  <si>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</si>
  <si>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</si>
  <si>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</si>
  <si>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</si>
  <si>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</si>
  <si>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</si>
  <si>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</si>
  <si>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</si>
  <si>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</si>
  <si>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Закупки АХО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</si>
  <si>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</si>
  <si>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</si>
  <si>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</si>
  <si>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</si>
  <si>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</si>
  <si>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</si>
  <si>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</si>
  <si>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</si>
  <si>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</si>
  <si>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</si>
  <si>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</si>
  <si>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</si>
  <si>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</si>
  <si>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</si>
  <si>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</si>
  <si>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</si>
  <si>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</si>
  <si>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</si>
  <si>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</si>
  <si>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</si>
  <si>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</si>
  <si>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</si>
  <si>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Легковой автомобиль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</si>
  <si>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</si>
  <si>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</si>
  <si>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</si>
  <si>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</si>
  <si>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</si>
  <si>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</si>
  <si>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</si>
  <si>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</si>
  <si>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</si>
  <si>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</si>
  <si>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</si>
  <si>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</si>
  <si>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</si>
  <si>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</si>
  <si>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Утверждаю</t>
  </si>
  <si>
    <t>Өндірістік орналастыруны жалға алу бойынша қызметтер</t>
  </si>
  <si>
    <t>РТРС жалға алу</t>
  </si>
  <si>
    <t>из одного источника путем заключения договора</t>
  </si>
  <si>
    <t>запрос ценовых предложений путем размещения объявления</t>
  </si>
  <si>
    <t>Астана қаласында автокөліктерді жалға алу бойынша қызметтер</t>
  </si>
  <si>
    <t>Астана қаласында автокөліктерді жалға алу</t>
  </si>
  <si>
    <t>Алматы Тауэрста тұрғын емес орналыстыруларды қамтамасыз ету бойынша қызметтер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</si>
  <si>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</si>
  <si>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</si>
  <si>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</si>
  <si>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Жаңа жыл (шара)</t>
  </si>
  <si>
    <t>Биржа күні (шара)</t>
  </si>
  <si>
    <t>Пошта қызметтер (корреспонденция жіберу)</t>
  </si>
  <si>
    <t>әдебиетті сатып алу</t>
  </si>
  <si>
    <t>запрос ценовых предложений без размещения объявления</t>
  </si>
  <si>
    <t>Ғимаратты сақтандыру</t>
  </si>
  <si>
    <t>в течении года</t>
  </si>
  <si>
    <t>Кепілдік бойынша қызметтік автокөлікті техникалық қызмет ету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</si>
  <si>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</si>
  <si>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</si>
  <si>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</si>
  <si>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</si>
  <si>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</si>
  <si>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</si>
  <si>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А3 қағазы</t>
  </si>
  <si>
    <t xml:space="preserve">Бумага для заметок 75*75 с клейким слоем </t>
  </si>
  <si>
    <t>Жабысқақ қатпен 75*75 естелік үшін қағаз</t>
  </si>
  <si>
    <t>Бумага для заметок 40*50 с клейким слоем (3х100 л)</t>
  </si>
  <si>
    <t>Жабысқақ қатпен (3*100 л) 40*50 естелік үшін қағаз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</si>
  <si>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</si>
  <si>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</si>
  <si>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</si>
  <si>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Фирменные конверты А4 с логотипом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</si>
  <si>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</si>
  <si>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</si>
  <si>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</si>
  <si>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</si>
  <si>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</si>
  <si>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</si>
  <si>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</si>
  <si>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48 мм х 50 м жабысқақ бумалау лента</t>
  </si>
  <si>
    <t>Үшбұрыш металлдық қағаз қыстырғыш</t>
  </si>
  <si>
    <t>0,06 тығыздық, перфорациямен жалтырақ мөлдір файл</t>
  </si>
  <si>
    <t>Жасыл мөр бояу</t>
  </si>
  <si>
    <t>Көк мөр бояу</t>
  </si>
  <si>
    <t>Қызыл мөр бояу</t>
  </si>
  <si>
    <t xml:space="preserve">Түптеу үшін мұқаба </t>
  </si>
  <si>
    <t>Обложка для переплета</t>
  </si>
  <si>
    <t>Түптеу үшін мұқаба мөлдір пластиктік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</si>
  <si>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</si>
  <si>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</si>
  <si>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</si>
  <si>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</si>
  <si>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конкурс с применением торгов на понижение цены</t>
  </si>
  <si>
    <t>Закупки ДИТ</t>
  </si>
  <si>
    <t>HP CE505A</t>
  </si>
  <si>
    <t>XEROX 106R02306</t>
  </si>
  <si>
    <t>Lexmark 702HK (черный)</t>
  </si>
  <si>
    <t>Lexmark 702HC (голубой)</t>
  </si>
  <si>
    <t>Lexmark 702HM (Красный)</t>
  </si>
  <si>
    <t>Lexmark 702HY (желтый)</t>
  </si>
  <si>
    <t>Кабель HDMI (10 метровый)</t>
  </si>
  <si>
    <t>Коннектор джек RJ9 (разъем используемый для подключения телефонных трубок к телефонному аппарату) или 4P4C</t>
  </si>
  <si>
    <t>Кабель для СКС UTP 6</t>
  </si>
  <si>
    <t>Кабели  DAC SFP+ для  соединения  блейд-лезвий и СХД через 10G коммутаторы (3 метровый) P/N: CBL-0348L</t>
  </si>
  <si>
    <t>Оптоволоконный патчкорд SM LC-LC 2 метра</t>
  </si>
  <si>
    <t>Батареи для источников бесперебойного питания 12B</t>
  </si>
  <si>
    <t>Дизельное топливо для ДГУ</t>
  </si>
  <si>
    <t>ДКП АО "Казахтелеком"</t>
  </si>
  <si>
    <t>АО "Казтелепорт"</t>
  </si>
  <si>
    <t>АО "Astel"</t>
  </si>
  <si>
    <t>ТОО "Icon"</t>
  </si>
  <si>
    <t>ТОО "РТРС" (возмещение расходов на услуги передачи данных)</t>
  </si>
  <si>
    <t>АО "Транстелеком"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</si>
  <si>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</si>
  <si>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</si>
  <si>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</si>
  <si>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</si>
  <si>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</si>
  <si>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</si>
  <si>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</si>
  <si>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Аренда виртуальных серверов в ЦОД</t>
  </si>
  <si>
    <t>Аренда дискового пространства в ЦОД</t>
  </si>
  <si>
    <t>Лицензионная поддержка BPMonline Service Desk</t>
  </si>
  <si>
    <t>Ежегодный платеж за использование ИС "Параграф"</t>
  </si>
  <si>
    <t>Организация СКС в новых помещениях ДИТ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</si>
  <si>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</si>
  <si>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</si>
  <si>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Система электронного документооборота</t>
  </si>
  <si>
    <t xml:space="preserve">АРМ "ОРИОН-ПРО" </t>
  </si>
  <si>
    <t xml:space="preserve">VMware vSphere standart      </t>
  </si>
  <si>
    <t>Veeam Backup &amp; Replication Enterprise</t>
  </si>
  <si>
    <t>Контроллер, PCI-Express x1 на USB 3.0 x 3 порта</t>
  </si>
  <si>
    <t>Кулер для кондиционеров ACRD</t>
  </si>
  <si>
    <t>Устройство считывающее</t>
  </si>
  <si>
    <t>Проксимити карта</t>
  </si>
  <si>
    <t xml:space="preserve">Источник импульсный вторичного электропитания резервированный ИВЭПР 112-2-2 </t>
  </si>
  <si>
    <t>Замок (электронный для дверей помещений Биржи)</t>
  </si>
  <si>
    <t>Системный блок (стандартной конфигурации)</t>
  </si>
  <si>
    <t>Ноутбук стандартной конфигурации</t>
  </si>
  <si>
    <t>Мониторы 23'5</t>
  </si>
  <si>
    <t>Система видеоконференцсвязи</t>
  </si>
  <si>
    <t>Emulex LPe12000. FC адаптер. Full profile bracket, low profile bracket</t>
  </si>
  <si>
    <t>SFP-1GTXRJ45-T: SFP module with fixed 1000 Base-T port, RJ-45 Connector (для нового коммутатора ядра верхнего офиса)</t>
  </si>
  <si>
    <t>Коммутатор 8 портовый HP Aruba 2915, 8G, PoE</t>
  </si>
  <si>
    <t>Cisco Модуль EHWIC-4ESG=</t>
  </si>
  <si>
    <t>Траверса с вентиляторами для серверных шкафов</t>
  </si>
  <si>
    <t>Бесперебойный блок питания ИБП на 8 кВт для нижнего офиса</t>
  </si>
  <si>
    <t>Бытовой (оконный) кондиционер.  Как дополнение:  приточно-вытяжная вентиляция.</t>
  </si>
  <si>
    <t>Картридж черно-белый</t>
  </si>
  <si>
    <t>Картридж цветной</t>
  </si>
  <si>
    <t>Услуги связи</t>
  </si>
  <si>
    <t>20 календарных дней</t>
  </si>
  <si>
    <t>в течение года</t>
  </si>
  <si>
    <t>15-20 календарных дней</t>
  </si>
  <si>
    <t>40 календарных дней</t>
  </si>
  <si>
    <t>15-50 календарных дней</t>
  </si>
  <si>
    <t>Приобретение, установка и мониторинг охранной и тревожной сигнализации</t>
  </si>
  <si>
    <t>Услуги охраны</t>
  </si>
  <si>
    <t>Межсетевой экран</t>
  </si>
  <si>
    <t>Система DLP</t>
  </si>
  <si>
    <t>Закупки СИТБ</t>
  </si>
  <si>
    <t>метр</t>
  </si>
  <si>
    <t>комплект</t>
  </si>
  <si>
    <t>14,А4, 99,1х38,1 мм, жұмырланған пішінмен, ақ жабыстырма</t>
  </si>
  <si>
    <t>(10 парақ цифрлік), түрлі-түсті 10 п, А4 бөлгіш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</si>
  <si>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</si>
  <si>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</si>
  <si>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</si>
  <si>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>бумада 4 түрлі-түсті флипчарт үшін маркер</t>
  </si>
  <si>
    <t xml:space="preserve">орамда 20 парақ 640х920 мм флипчарт үшін қағаз </t>
  </si>
  <si>
    <t>Қара шай бумада 100 тал, айына 3 бума</t>
  </si>
  <si>
    <t>Көк шай бумада 100 тал, айына 3 бума</t>
  </si>
  <si>
    <t>ерігіш кофе, қара 250 г, айына 2 бума</t>
  </si>
  <si>
    <t>Капсулдағы кофе, айына 50 тал</t>
  </si>
  <si>
    <t>қойылтылған сүт, стер., құтыда, айына 3 құты</t>
  </si>
  <si>
    <t>шақпақ қант, тез ерігіш, 1 кг, айына 2 бума</t>
  </si>
  <si>
    <t>печенье қорымы, айына 1 кг</t>
  </si>
  <si>
    <t>кептірілген жеміс тізбегі (ақ пен қара мейіз, қақ өрік, жаңғақтар), айына 1,5 кг</t>
  </si>
  <si>
    <t>қағаз майлықтар, ақ, бумада 100 тал, айына 5 бума</t>
  </si>
  <si>
    <t>қорапта кондитер шоколад кәдесыйларды бұйымдары</t>
  </si>
  <si>
    <t>қуат үнемдеу шам R63 40w</t>
  </si>
  <si>
    <t>қуат үнемдеу спот-шам JCDR 60w</t>
  </si>
  <si>
    <t>қуат үнемдеушам FLE 20 TBX E27</t>
  </si>
  <si>
    <t>стандартты цоколь балқу шам 40 Вт Е27 230 в</t>
  </si>
  <si>
    <t>қуат үнемдеу шам Spiralmini 9w8560 E27</t>
  </si>
  <si>
    <t>кеңсе тақта</t>
  </si>
  <si>
    <t>кеңсе үшін ішетін су, айына 100 бөт, 18,9 л</t>
  </si>
  <si>
    <t>газдалған су, айына 60 бөт, 0,5 л</t>
  </si>
  <si>
    <t>газдалмаған су, айына 72 бөт, 0,5 л</t>
  </si>
  <si>
    <t>еден үстілік су үшін диспенсер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</si>
  <si>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</si>
  <si>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</si>
  <si>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</si>
  <si>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</si>
  <si>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Қағаздарды жою аппарат (шредер)</t>
  </si>
  <si>
    <t>ДВПдан жасалған қабырға қорғаныш қалқан</t>
  </si>
  <si>
    <t>орналастыруларды сергіткіш ағарту (Байзакова, 280)</t>
  </si>
  <si>
    <t>Кеңсе креслоларды жасау</t>
  </si>
  <si>
    <t>Кеңсеның екі қабатта коммерциялық линолеумды төсеу</t>
  </si>
  <si>
    <t>Жұмыс халат</t>
  </si>
  <si>
    <t>дербес қорғау сайман (газ-түтін қорғау жинақ)</t>
  </si>
  <si>
    <t>жеңіл автомобиль</t>
  </si>
  <si>
    <t>Кабель HDMI (10 метр)</t>
  </si>
  <si>
    <t>ала-құла картридж</t>
  </si>
  <si>
    <t>түрлі-түсті картридж</t>
  </si>
  <si>
    <t>Коннектор джек RJ9 (телефон аппартқа телефон трубканы қосуға арналған жалғағыш) немесе 4P4C</t>
  </si>
  <si>
    <t>СКС UTP 6 үшін кабель</t>
  </si>
  <si>
    <t>10G коммутаторлар арқылы блейд-жүздерді және СХД қосу үшін DAC SFP+ кабельдер (3 метрлік) P/N: CBL-0348L</t>
  </si>
  <si>
    <t xml:space="preserve">2 метрлік SM LC-LC оптоталшықты патчкорд </t>
  </si>
  <si>
    <t>12В үздіксіз қуат көзі үшін батареялар</t>
  </si>
  <si>
    <t>ДГУ үшін дизель отыны</t>
  </si>
  <si>
    <t>Байланыс қызметтер</t>
  </si>
  <si>
    <t>Прецизиондық кондициялау қызмет көрсету</t>
  </si>
  <si>
    <t xml:space="preserve">Үздіксіз қуат жүйесін қызмет көрсету  </t>
  </si>
  <si>
    <t>ДГУ қызмет көрсету және ағымдағы жөндеу</t>
  </si>
  <si>
    <t>Өрт сөндіру жүйесін қызметтеу</t>
  </si>
  <si>
    <t>тұрмыстық, ұйымдастыру және компьютерлік техниканы жөндеу</t>
  </si>
  <si>
    <t>ЦОДта виртуалдық серверлерды жалға алу</t>
  </si>
  <si>
    <t>ЦОДта дисктәк кеңдікті жалға алу</t>
  </si>
  <si>
    <t>BPMonline Service Desk лицензиялық қолдау</t>
  </si>
  <si>
    <t>ИС "Параграф" пайдалану үшін жылдық төлем</t>
  </si>
  <si>
    <t>ДИТ жаңа орындауларында СКС жасау</t>
  </si>
  <si>
    <t xml:space="preserve">Шығыс материалдар және жабдықтауларды кәдеге жарату </t>
  </si>
  <si>
    <t>"Касперский 10" антивирустік бағдарламалық жасақтама</t>
  </si>
  <si>
    <t>Электрондық құжат айналымы жүйесі</t>
  </si>
  <si>
    <t>PCI-Express x1 на USB 3.0 x 3 порт, контроллер</t>
  </si>
  <si>
    <t>Кулер для кондиционеров</t>
  </si>
  <si>
    <t>ACRD кондиционер үшін кулер</t>
  </si>
  <si>
    <t>салыстырып оқылу жабдық</t>
  </si>
  <si>
    <t>ИВЭПР 112-2-2 резервтік екінші электр қуат беру импульстік көзі</t>
  </si>
  <si>
    <t>құлып (Биржа орналыстыру есіктер үшін)</t>
  </si>
  <si>
    <t>жүйелік блок (стандартік конфигурация)</t>
  </si>
  <si>
    <t>стандартік конфигурация ноутбук</t>
  </si>
  <si>
    <t>Мониторлар 23'5</t>
  </si>
  <si>
    <t>Видеоконференция жүйесі</t>
  </si>
  <si>
    <t>қауіпт және күзет сигнал беруды сатып алу, орандау және бақылау</t>
  </si>
  <si>
    <t>Күзет қызметтер</t>
  </si>
  <si>
    <t>желі арасында экран</t>
  </si>
  <si>
    <t>DLP жүйесі</t>
  </si>
  <si>
    <t>Аренда зала</t>
  </si>
  <si>
    <t>Кейтеринг</t>
  </si>
  <si>
    <t>Кубки</t>
  </si>
  <si>
    <t>Смартфон 4G</t>
  </si>
  <si>
    <t>Диктофон</t>
  </si>
  <si>
    <t>Планшет 4G</t>
  </si>
  <si>
    <t>Планшет Wi-Fi</t>
  </si>
  <si>
    <t>Смартфон</t>
  </si>
  <si>
    <t>Музыкальный плеер</t>
  </si>
  <si>
    <t>Реклама</t>
  </si>
  <si>
    <t>Таргетированная реклама конкурса в социальных сетях</t>
  </si>
  <si>
    <t>Квадракоптер</t>
  </si>
  <si>
    <t>Проведение фотосессии</t>
  </si>
  <si>
    <t>Таргетированная реклама в социальных сетях</t>
  </si>
  <si>
    <t>Флеш-накопитель брендированный</t>
  </si>
  <si>
    <t>Ролл-ап KASE</t>
  </si>
  <si>
    <t>Ежедневник брендированный</t>
  </si>
  <si>
    <t>Ручка брендированная</t>
  </si>
  <si>
    <t>Папка тонкая брендированная</t>
  </si>
  <si>
    <t>Пакет брендированный</t>
  </si>
  <si>
    <t>Блокнот брендированный</t>
  </si>
  <si>
    <t>Настольный брендированный календарь</t>
  </si>
  <si>
    <t>Брендированные VIP подарки</t>
  </si>
  <si>
    <t>Брендированные футболки и бейсболки</t>
  </si>
  <si>
    <t>Изготовление брендированных наклеек</t>
  </si>
  <si>
    <t>Изготовление брендированной наклеки для тумбы</t>
  </si>
  <si>
    <t>Брендированный гонг</t>
  </si>
  <si>
    <t>Изготовление брендированных конфет</t>
  </si>
  <si>
    <t>Брендированные подарки для деловых встреч</t>
  </si>
  <si>
    <t>Сертификаты формата А4</t>
  </si>
  <si>
    <t>Брошюра о KASE на русском языке</t>
  </si>
  <si>
    <t>Брошюра об IPO на KASE на английском языке</t>
  </si>
  <si>
    <t>Услуги графических дизайнеров</t>
  </si>
  <si>
    <t>Торт</t>
  </si>
  <si>
    <t>Вино</t>
  </si>
  <si>
    <t>Подарочная корзина с открыткой</t>
  </si>
  <si>
    <t>Букет цветов  с открыткой</t>
  </si>
  <si>
    <t>Небольшой сувенир с открыткой</t>
  </si>
  <si>
    <t>Подарок с открыткой</t>
  </si>
  <si>
    <t>Рамки формата А4 простые</t>
  </si>
  <si>
    <t>Рамки формата А4 рельефные</t>
  </si>
  <si>
    <t>Аутсорсинг консалтинговых услуг по PR</t>
  </si>
  <si>
    <t>Услуги по мониторингу СМИ и социальных сетей</t>
  </si>
  <si>
    <t>Услуги по разработке инфографики</t>
  </si>
  <si>
    <t>Подписка на новостную рассылку</t>
  </si>
  <si>
    <t>Закупки PR</t>
  </si>
  <si>
    <t>Залды жалға алу</t>
  </si>
  <si>
    <t>Кубоктар</t>
  </si>
  <si>
    <t>Музыкалдық плеер</t>
  </si>
  <si>
    <t>Жарнама</t>
  </si>
  <si>
    <t>әлеуметтік желінде конкурс туралы таргетирдық жарнама</t>
  </si>
  <si>
    <t>Фотосессияны жұргызу</t>
  </si>
  <si>
    <t>әлеуметтік желінде таргетирдық жарнама</t>
  </si>
  <si>
    <t>Брендтық флеш жиынтық</t>
  </si>
  <si>
    <t>Брендтық күнделік</t>
  </si>
  <si>
    <t>Брендтық қалам</t>
  </si>
  <si>
    <t>Брендтық жұқа папка</t>
  </si>
  <si>
    <t>Брендтық пакет</t>
  </si>
  <si>
    <t>Үстелде тұратын брендтық күнтізбе</t>
  </si>
  <si>
    <t>Брендтық VIP сыйлықтар</t>
  </si>
  <si>
    <t>Брендтық футболкалар мен бейсболкалар</t>
  </si>
  <si>
    <t>Брендтық жабыстыру жасау</t>
  </si>
  <si>
    <t>Тумба үшін брендтық жабыстыру жасау</t>
  </si>
  <si>
    <t>Брендтық гонг</t>
  </si>
  <si>
    <t>Брендтық кәмпит жасау</t>
  </si>
  <si>
    <t>іскерлік кездесу брендтық сыйлық жасау</t>
  </si>
  <si>
    <t>А4 форматты сертификаттар</t>
  </si>
  <si>
    <t>KASE туралы орыс тілінде брошюлар</t>
  </si>
  <si>
    <t>KASEде IPO туралы ағылшын  тілінде брошюлар</t>
  </si>
  <si>
    <t>Графикалық дизайнерлердын қызметтер</t>
  </si>
  <si>
    <t>торт</t>
  </si>
  <si>
    <t>шарап</t>
  </si>
  <si>
    <t>ашық хат пен сыйлық себет</t>
  </si>
  <si>
    <t>ашық хат пен гүл букет</t>
  </si>
  <si>
    <t>ашық хатпен шағын сыйлық</t>
  </si>
  <si>
    <t>ашық хатпен сыйлық</t>
  </si>
  <si>
    <t>А4 форматты жай рамка</t>
  </si>
  <si>
    <t>А4 форматты рельефтік рамка</t>
  </si>
  <si>
    <t>PR бойынша консалтинг қызметтер аутсорсинг</t>
  </si>
  <si>
    <t>әлеуметтік желіндерді және монитринг бойынша қызметтер</t>
  </si>
  <si>
    <t>Инфографика жасау бойынша қызметтер</t>
  </si>
  <si>
    <t>Услуга</t>
  </si>
  <si>
    <t>Штука</t>
  </si>
  <si>
    <t>Работа</t>
  </si>
  <si>
    <t>Сентябрь</t>
  </si>
  <si>
    <t>Апрель</t>
  </si>
  <si>
    <t>Март</t>
  </si>
  <si>
    <t>Февраль</t>
  </si>
  <si>
    <t>Октябрь</t>
  </si>
  <si>
    <t>Июль</t>
  </si>
  <si>
    <t>Май</t>
  </si>
  <si>
    <t>Ноябрь</t>
  </si>
  <si>
    <t>Январь</t>
  </si>
  <si>
    <t>Июнь</t>
  </si>
  <si>
    <t>Обучение работников</t>
  </si>
  <si>
    <t xml:space="preserve">Корпоративное обучение и открытые семинары </t>
  </si>
  <si>
    <t xml:space="preserve">в течение года </t>
  </si>
  <si>
    <t xml:space="preserve">Тимбилдинг </t>
  </si>
  <si>
    <t xml:space="preserve">Проведение корпоративного командообразующего мероприятия </t>
  </si>
  <si>
    <t xml:space="preserve">Headhunter </t>
  </si>
  <si>
    <t>Доступ к базе резюме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</si>
  <si>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</si>
  <si>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</si>
  <si>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утренника  к Новому Году</t>
  </si>
  <si>
    <t>Проведение конкурса рисунков ко Дню защиты детей</t>
  </si>
  <si>
    <t>Закупки HR</t>
  </si>
  <si>
    <t>июнь-июль</t>
  </si>
  <si>
    <t>май</t>
  </si>
  <si>
    <t>в соответствии с программами</t>
  </si>
  <si>
    <t>Тех. сопровождение программного обеспечение 1С</t>
  </si>
  <si>
    <t>в течении года по 31 декабря включительно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</si>
  <si>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</si>
  <si>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</si>
  <si>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12 мес (сентябрь 2016 по август 2017 год)</t>
  </si>
  <si>
    <t>прошивка/ переплет бухгалтерских документов</t>
  </si>
  <si>
    <t>Закупки Бухгалтерии</t>
  </si>
  <si>
    <t>жаналық жіберілімге жазылым</t>
  </si>
  <si>
    <t xml:space="preserve">қызметкерлерды оқыту </t>
  </si>
  <si>
    <t xml:space="preserve"> корпоративтік оқыту және ашық семинарлар</t>
  </si>
  <si>
    <t xml:space="preserve"> корпоративтік команда құрастыру шараны өткізу</t>
  </si>
  <si>
    <t>түйіндеме базасына қолжетімділік</t>
  </si>
  <si>
    <t>қызметкерлерды ерікті медициналық сақтандыру</t>
  </si>
  <si>
    <t>сәтсіз оқиғадан міндетті сақтандыру</t>
  </si>
  <si>
    <t>Проведение утренника к Новому Году</t>
  </si>
  <si>
    <t>Баланы қорғау күніне арналған сурет конкурсты өткізу</t>
  </si>
  <si>
    <t>Жаңа жылға арналған ертеңгілікті өткізу</t>
  </si>
  <si>
    <t>1С технологиялық қолдау бағдарламалық жасақтама</t>
  </si>
  <si>
    <t xml:space="preserve">1С бағдарламалық жасақтаманы тапсырысшының қажеттілік бойынша жөндеу </t>
  </si>
  <si>
    <t>ИТҚ жазылым БЖ 1С 12 айға (2017 қыркүйек - 2018 тамыз)</t>
  </si>
  <si>
    <t>Бухгалтерлік құжаттамаларды түптеу</t>
  </si>
  <si>
    <t xml:space="preserve">Приказ №_____ </t>
  </si>
  <si>
    <t>от "______" __________________ 2016 года</t>
  </si>
  <si>
    <t>Председатель Правления                                  АО "Казахстанская фондовая биржа"</t>
  </si>
  <si>
    <t xml:space="preserve">Вентилятор охлаждения для коммутаторов HP (ADDA AD0412UB-C52 4020 DC 12 В 0.18A 4 см) </t>
  </si>
  <si>
    <t>Маршрутизатор Cisco CISCO2921-SEC/K9</t>
  </si>
  <si>
    <t>Cisco модуль EHWIC-D-8ESG</t>
  </si>
  <si>
    <t>Подставка STN-W4075E для телевизора</t>
  </si>
  <si>
    <t>Спиртные напитки</t>
  </si>
  <si>
    <t>спиртті ішімдіктер</t>
  </si>
  <si>
    <t>2*16 GB DDR3 LV 1066 MHZ PC3-8500 RG Q 4</t>
  </si>
  <si>
    <t xml:space="preserve">Plan CD 4xGbit Cu lntel I350-T4 </t>
  </si>
  <si>
    <t xml:space="preserve">PSU 85OW (2ND) </t>
  </si>
  <si>
    <t>MEGARAID 22O8I1GBV250-T4</t>
  </si>
  <si>
    <t>Работы по сварке оптоволоконного кабеля на этажах Биржи</t>
  </si>
  <si>
    <t>PCI плата потока E1 DE130E E1/T1</t>
  </si>
  <si>
    <t>Бесперебойный блок питания ИБП APC Smart-UPS 2200VA</t>
  </si>
  <si>
    <t>Продвижение роликов</t>
  </si>
  <si>
    <t>Брошюра об IPO</t>
  </si>
  <si>
    <t>Брошюра для инвесторов</t>
  </si>
  <si>
    <t>Брошюра о листинге</t>
  </si>
  <si>
    <t>Подарочный набор</t>
  </si>
  <si>
    <t>Сыйлық жинақ</t>
  </si>
  <si>
    <t>Организация пресс-центра на 1-м этажу</t>
  </si>
  <si>
    <t>45 календарных дней</t>
  </si>
  <si>
    <t>Брендированный сувенир</t>
  </si>
  <si>
    <t>Брендтық сыйлық</t>
  </si>
  <si>
    <t>Репутационный аудит</t>
  </si>
  <si>
    <t>Абырой аудит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</si>
  <si>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</si>
  <si>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</si>
  <si>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</si>
  <si>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</si>
  <si>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</si>
  <si>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</si>
  <si>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</si>
  <si>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</si>
  <si>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</si>
  <si>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</si>
  <si>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</si>
  <si>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</si>
  <si>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</si>
  <si>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</si>
  <si>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CAPEX_Автомабиль</t>
  </si>
  <si>
    <t>CAPEX_Оргтехника</t>
  </si>
  <si>
    <t>CAPEX_Прочее</t>
  </si>
  <si>
    <t>АХО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</si>
  <si>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</si>
  <si>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</si>
  <si>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</si>
  <si>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</si>
  <si>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</si>
  <si>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</si>
  <si>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</si>
  <si>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</si>
  <si>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</si>
  <si>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</si>
  <si>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</si>
  <si>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</si>
  <si>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</si>
  <si>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</si>
  <si>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</si>
  <si>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</si>
  <si>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</si>
  <si>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</si>
  <si>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</si>
  <si>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</si>
  <si>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</si>
  <si>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</si>
  <si>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</si>
  <si>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</si>
  <si>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</si>
  <si>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</si>
  <si>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</si>
  <si>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</si>
  <si>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</si>
  <si>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</si>
  <si>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</si>
  <si>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</si>
  <si>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</si>
  <si>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</si>
  <si>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</si>
  <si>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</si>
  <si>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</si>
  <si>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</si>
  <si>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</si>
  <si>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</si>
  <si>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</si>
  <si>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Программное обеспечение Adobe Photoshop СС</t>
  </si>
  <si>
    <t xml:space="preserve">Программное обеспечение Corel Draw Graphics Suite </t>
  </si>
  <si>
    <t>Аудит финансовой отчетности</t>
  </si>
  <si>
    <t>Закупки ОУП</t>
  </si>
  <si>
    <t>Документирование технической спецификации</t>
  </si>
  <si>
    <t>Қаржы есептілік бойынша аудит</t>
  </si>
  <si>
    <t>техникалық сипаттаманы құжаттау</t>
  </si>
  <si>
    <t>?</t>
  </si>
  <si>
    <t>30 календарных дней</t>
  </si>
  <si>
    <t>Услуги по исследованию заработных плат в секторе ИТ</t>
  </si>
  <si>
    <t>ИТ секторында жалақы зерттеу бойынша қызметтер</t>
  </si>
  <si>
    <t>ИТОГО:</t>
  </si>
  <si>
    <t>Оплата услуг АО "НАТ" по технической поддержке ПО BanksGate</t>
  </si>
  <si>
    <t>УЧЕТ.KZ, информациялық ресурстарды қолдану бойынша жазылым</t>
  </si>
  <si>
    <t>Подписка к использованию информационных рессурсов УЧЕТ.KZ</t>
  </si>
  <si>
    <t>в течение 2017 года</t>
  </si>
  <si>
    <t>ИС "ПАРАГРАФ-WWW" информациялық ресурстарды қолдану бойынша жазылым</t>
  </si>
  <si>
    <t>Подписка к использованию информационных рессурсов ИС "ПАРАГРАФ-WWW"</t>
  </si>
  <si>
    <t>ИР Тсник  информациялық ресурстарды қолдану бойынша жазылым</t>
  </si>
  <si>
    <t>Подписка к использованию информационных рессурсов ИР Тсник</t>
  </si>
  <si>
    <t>Fujitsu Server Mainboard Motherboard RX600 S6 S26361-D3141-A100</t>
  </si>
  <si>
    <t>Системный блок (улучшенной конфигурации)</t>
  </si>
  <si>
    <t>LED панель Samsung ED65E</t>
  </si>
  <si>
    <t>Сервер HPE ProLiant DL380 Gen9 (852432-B21) Performance Server</t>
  </si>
  <si>
    <t>Ленточная библиотека</t>
  </si>
  <si>
    <t>________________ Алдамберген А.Ө.</t>
  </si>
  <si>
    <t>Картридж для ленточной библиотеки</t>
  </si>
  <si>
    <t>Подписка к использованию информационных рессурсов Тс.ник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</si>
</sst>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20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sz val="24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top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6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left" vertical="center" wrapText="1"/>
    </xf>
    <xf numFmtId="0" fontId="11" fillId="5" borderId="1" xfId="4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1" fillId="5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 wrapText="1"/>
    </xf>
    <xf numFmtId="3" fontId="18" fillId="2" borderId="1" xfId="4" applyNumberFormat="1" applyFont="1" applyFill="1" applyBorder="1" applyAlignment="1">
      <alignment horizontal="center" vertical="center" wrapText="1"/>
    </xf>
    <xf numFmtId="4" fontId="18" fillId="2" borderId="1" xfId="4" applyNumberFormat="1" applyFont="1" applyFill="1" applyBorder="1" applyAlignment="1">
      <alignment horizontal="center" vertical="center" wrapText="1"/>
    </xf>
    <xf numFmtId="0" fontId="21" fillId="0" borderId="1" xfId="4" applyFont="1" applyBorder="1" applyAlignment="1">
      <alignment horizontal="center" vertical="center" wrapText="1"/>
    </xf>
    <xf numFmtId="0" fontId="21" fillId="0" borderId="1" xfId="4" applyNumberFormat="1" applyFont="1" applyBorder="1" applyAlignment="1">
      <alignment horizontal="center" vertical="center" wrapText="1"/>
    </xf>
    <xf numFmtId="4" fontId="21" fillId="0" borderId="1" xfId="4" applyNumberFormat="1" applyFont="1" applyBorder="1" applyAlignment="1">
      <alignment horizontal="center" vertical="center" wrapText="1"/>
    </xf>
    <xf numFmtId="3" fontId="21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8" fillId="0" borderId="1" xfId="4" applyNumberFormat="1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3" fillId="0" borderId="0" xfId="5" applyFont="1" applyFill="1" applyBorder="1" applyAlignment="1">
      <alignment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25" fillId="0" borderId="0" xfId="5" applyFont="1" applyBorder="1" applyAlignment="1">
      <alignment vertical="center"/>
    </xf>
    <xf numFmtId="0" fontId="24" fillId="0" borderId="0" xfId="5" applyFont="1" applyBorder="1" applyAlignment="1">
      <alignment vertical="center"/>
    </xf>
    <xf numFmtId="0" fontId="24" fillId="0" borderId="0" xfId="5" applyFont="1" applyBorder="1" applyAlignment="1">
      <alignment horizontal="center" vertical="center"/>
    </xf>
    <xf numFmtId="164" fontId="25" fillId="0" borderId="0" xfId="5" applyNumberFormat="1" applyFont="1" applyBorder="1" applyAlignment="1">
      <alignment vertical="center"/>
    </xf>
    <xf numFmtId="0" fontId="25" fillId="0" borderId="7" xfId="5" applyFont="1" applyBorder="1" applyAlignment="1">
      <alignment vertical="center"/>
    </xf>
    <xf numFmtId="0" fontId="25" fillId="0" borderId="7" xfId="5" applyFont="1" applyBorder="1" applyAlignment="1">
      <alignment horizontal="center" vertical="center"/>
    </xf>
    <xf numFmtId="0" fontId="24" fillId="0" borderId="7" xfId="5" applyFont="1" applyBorder="1" applyAlignment="1">
      <alignment vertical="center"/>
    </xf>
    <xf numFmtId="164" fontId="25" fillId="0" borderId="7" xfId="5" applyNumberFormat="1" applyFont="1" applyBorder="1" applyAlignment="1">
      <alignment vertical="center"/>
    </xf>
    <xf numFmtId="43" fontId="17" fillId="0" borderId="0" xfId="6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/>
    </xf>
    <xf numFmtId="0" fontId="24" fillId="0" borderId="8" xfId="5" applyFont="1" applyBorder="1" applyAlignment="1">
      <alignment vertical="center"/>
    </xf>
    <xf numFmtId="0" fontId="24" fillId="0" borderId="8" xfId="5" applyFont="1" applyBorder="1" applyAlignment="1">
      <alignment horizontal="center" vertical="center"/>
    </xf>
    <xf numFmtId="164" fontId="24" fillId="0" borderId="8" xfId="5" applyNumberFormat="1" applyFont="1" applyBorder="1" applyAlignment="1">
      <alignment vertical="center"/>
    </xf>
    <xf numFmtId="0" fontId="23" fillId="0" borderId="7" xfId="5" applyFont="1" applyFill="1" applyBorder="1" applyAlignment="1">
      <alignment vertical="center"/>
    </xf>
    <xf numFmtId="0" fontId="23" fillId="0" borderId="7" xfId="5" applyFont="1" applyFill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164" fontId="23" fillId="0" borderId="0" xfId="5" applyNumberFormat="1" applyFont="1" applyBorder="1" applyAlignment="1">
      <alignment vertical="center"/>
    </xf>
    <xf numFmtId="0" fontId="14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6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20" fillId="0" borderId="0" xfId="4" applyFont="1" applyBorder="1" applyAlignment="1">
      <alignment horizontal="center" vertical="center" wrapText="1"/>
    </xf>
    <xf numFmtId="0" fontId="19" fillId="8" borderId="1" xfId="4" applyFont="1" applyFill="1" applyBorder="1" applyAlignment="1">
      <alignment horizontal="left" vertical="center" wrapText="1"/>
    </xf>
    <xf numFmtId="0" fontId="19" fillId="8" borderId="1" xfId="4" applyFont="1" applyFill="1" applyBorder="1" applyAlignment="1">
      <alignment horizontal="center" vertical="center" wrapText="1"/>
    </xf>
    <xf numFmtId="4" fontId="19" fillId="8" borderId="1" xfId="4" applyNumberFormat="1" applyFont="1" applyFill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0" fontId="20" fillId="0" borderId="3" xfId="4" applyFont="1" applyBorder="1" applyAlignment="1">
      <alignment horizontal="center" vertical="center" wrapText="1"/>
    </xf>
    <xf numFmtId="4" fontId="19" fillId="6" borderId="1" xfId="4" applyNumberFormat="1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left" vertical="center" wrapText="1"/>
    </xf>
    <xf numFmtId="0" fontId="19" fillId="0" borderId="1" xfId="4" applyFont="1" applyFill="1" applyBorder="1" applyAlignment="1">
      <alignment horizontal="center" vertical="center" wrapText="1"/>
    </xf>
    <xf numFmtId="4" fontId="19" fillId="0" borderId="1" xfId="4" applyNumberFormat="1" applyFont="1" applyFill="1" applyBorder="1" applyAlignment="1">
      <alignment horizontal="center" vertical="center" wrapText="1"/>
    </xf>
    <xf numFmtId="4" fontId="20" fillId="0" borderId="3" xfId="4" applyNumberFormat="1" applyFont="1" applyBorder="1" applyAlignment="1">
      <alignment horizontal="center" vertical="center" wrapText="1"/>
    </xf>
    <xf numFmtId="0" fontId="11" fillId="7" borderId="1" xfId="4" applyFont="1" applyFill="1" applyBorder="1" applyAlignment="1">
      <alignment horizontal="left" vertical="center" wrapText="1"/>
    </xf>
    <xf numFmtId="0" fontId="11" fillId="7" borderId="1" xfId="4" applyFont="1" applyFill="1" applyBorder="1" applyAlignment="1">
      <alignment horizontal="center" vertical="center" wrapText="1"/>
    </xf>
    <xf numFmtId="4" fontId="11" fillId="7" borderId="1" xfId="4" applyNumberFormat="1" applyFont="1" applyFill="1" applyBorder="1" applyAlignment="1">
      <alignment horizontal="center" vertical="center" wrapText="1"/>
    </xf>
    <xf numFmtId="0" fontId="11" fillId="7" borderId="1" xfId="4" applyFont="1" applyFill="1" applyBorder="1" applyAlignment="1">
      <alignment vertical="center" wrapText="1"/>
    </xf>
    <xf numFmtId="0" fontId="15" fillId="0" borderId="1" xfId="4" applyFont="1" applyBorder="1" applyAlignment="1">
      <alignment horizontal="left" vertical="center" wrapText="1"/>
    </xf>
    <xf numFmtId="0" fontId="16" fillId="0" borderId="0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3" fontId="15" fillId="0" borderId="1" xfId="4" applyNumberFormat="1" applyFont="1" applyBorder="1" applyAlignment="1">
      <alignment horizontal="center" vertical="center" wrapText="1"/>
    </xf>
    <xf numFmtId="4" fontId="15" fillId="0" borderId="1" xfId="4" applyNumberFormat="1" applyFont="1" applyBorder="1" applyAlignment="1">
      <alignment horizontal="center" vertical="center" wrapText="1"/>
    </xf>
    <xf numFmtId="4" fontId="15" fillId="6" borderId="1" xfId="4" applyNumberFormat="1" applyFont="1" applyFill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center" wrapText="1"/>
    </xf>
    <xf numFmtId="0" fontId="15" fillId="2" borderId="1" xfId="4" applyFont="1" applyFill="1" applyBorder="1" applyAlignment="1">
      <alignment horizontal="center" vertical="center" wrapText="1"/>
    </xf>
    <xf numFmtId="4" fontId="15" fillId="2" borderId="1" xfId="4" applyNumberFormat="1" applyFont="1" applyFill="1" applyBorder="1" applyAlignment="1">
      <alignment horizontal="center" vertical="center" wrapText="1"/>
    </xf>
    <xf numFmtId="0" fontId="16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/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3" fontId="14" fillId="0" borderId="0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right" vertical="center" wrapText="1"/>
    </xf>
    <xf numFmtId="0" fontId="29" fillId="2" borderId="0" xfId="0" applyFont="1" applyFill="1" applyBorder="1" applyAlignment="1">
      <alignment horizontal="right" vertical="center" wrapText="1"/>
    </xf>
    <xf numFmtId="0" fontId="9" fillId="5" borderId="1" xfId="4" applyFont="1" applyFill="1" applyBorder="1" applyAlignment="1">
      <alignment horizontal="left" vertical="center" wrapText="1"/>
    </xf>
    <xf numFmtId="43" fontId="14" fillId="2" borderId="0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right" wrapText="1"/>
    </xf>
    <xf numFmtId="0" fontId="28" fillId="2" borderId="0" xfId="0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horizontal="right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22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V258"/>
  <sheetViews>
    <sheetView tabSelected="1" topLeftCell="A9" zoomScaleNormal="100" workbookViewId="0">
      <pane xSplit="6" ySplit="2" topLeftCell="H169" activePane="bottomRight" state="frozen"/>
      <selection activeCell="A9" sqref="A9"/>
      <selection pane="topRight" activeCell="G9" sqref="G9"/>
      <selection pane="bottomLeft" activeCell="A11" sqref="A11"/>
      <selection pane="bottomRight" activeCell="J174" sqref="J174"/>
    </sheetView>
  </sheetViews>
  <sheetFormatPr defaultColWidth="9.140625" defaultRowHeight="15" x14ac:dyDescent="0.25"/>
  <cols>
    <col min="1" max="1" width="7" style="132" customWidth="1"/>
    <col min="2" max="2" width="7" style="132" hidden="1" customWidth="1"/>
    <col min="3" max="3" width="21.28515625" style="132" hidden="1" customWidth="1"/>
    <col min="4" max="4" width="18" style="132" customWidth="1"/>
    <col min="5" max="5" width="24.5703125" style="132" customWidth="1"/>
    <col min="6" max="6" width="25.7109375" style="132" customWidth="1"/>
    <col min="7" max="7" width="26.7109375" style="132" customWidth="1"/>
    <col min="8" max="8" width="26.5703125" style="132" customWidth="1"/>
    <col min="9" max="9" width="28" style="132" customWidth="1"/>
    <col min="10" max="10" width="16.28515625" style="132" customWidth="1"/>
    <col min="11" max="11" width="9.7109375" style="132" customWidth="1"/>
    <col min="12" max="12" width="15.42578125" style="134" customWidth="1"/>
    <col min="13" max="13" width="17.28515625" style="134" customWidth="1"/>
    <col min="14" max="14" width="18" style="132" hidden="1" customWidth="1"/>
    <col min="15" max="15" width="22" style="132" hidden="1" customWidth="1"/>
    <col min="16" max="16" width="22.5703125" style="132" hidden="1" customWidth="1"/>
    <col min="17" max="17" width="20.7109375" style="132" customWidth="1"/>
    <col min="18" max="18" width="17.7109375" style="132" customWidth="1"/>
    <col min="19" max="19" width="23.28515625" style="132" hidden="1" customWidth="1"/>
    <col min="20" max="20" width="16.42578125" style="132" customWidth="1"/>
    <col min="21" max="21" width="19.85546875" style="132" hidden="1" customWidth="1"/>
    <col min="22" max="16384" width="9.140625" style="132"/>
  </cols>
  <sheetData>
    <row r="1" spans="1:21" s="128" customFormat="1" x14ac:dyDescent="0.25">
      <c r="A1" s="168" t="s">
        <v>0</v>
      </c>
      <c r="B1" s="168"/>
      <c r="C1" s="168"/>
      <c r="D1" s="168"/>
      <c r="K1" s="129"/>
      <c r="L1" s="130"/>
      <c r="M1" s="130"/>
      <c r="N1" s="130"/>
      <c r="O1" s="130"/>
      <c r="P1" s="130"/>
    </row>
    <row r="2" spans="1:21" s="128" customFormat="1" ht="45" customHeight="1" x14ac:dyDescent="0.25">
      <c r="A2" s="169" t="s">
        <v>1</v>
      </c>
      <c r="B2" s="169"/>
      <c r="C2" s="169"/>
      <c r="D2" s="169"/>
      <c r="E2" s="155" t="s">
        <v>2</v>
      </c>
      <c r="F2" s="155" t="s">
        <v>3</v>
      </c>
      <c r="G2" s="155" t="s">
        <v>4</v>
      </c>
      <c r="K2" s="129"/>
      <c r="L2" s="130"/>
      <c r="M2" s="130"/>
      <c r="N2" s="130"/>
      <c r="O2" s="130"/>
      <c r="P2" s="130"/>
      <c r="Q2" s="157"/>
      <c r="R2" s="163" t="s">
        <v>155</v>
      </c>
      <c r="S2" s="163"/>
      <c r="T2" s="163"/>
    </row>
    <row r="3" spans="1:21" s="128" customFormat="1" ht="36" x14ac:dyDescent="0.55000000000000004">
      <c r="A3" s="170" t="s">
        <v>5</v>
      </c>
      <c r="B3" s="170"/>
      <c r="C3" s="170"/>
      <c r="D3" s="170"/>
      <c r="E3" s="131" t="s">
        <v>6</v>
      </c>
      <c r="F3" s="131" t="s">
        <v>7</v>
      </c>
      <c r="G3" s="131">
        <v>2017</v>
      </c>
      <c r="K3" s="129"/>
      <c r="L3" s="130"/>
      <c r="M3" s="162" t="s">
        <v>488</v>
      </c>
      <c r="N3" s="162"/>
      <c r="O3" s="162"/>
      <c r="P3" s="162"/>
      <c r="Q3" s="162"/>
      <c r="R3" s="162"/>
      <c r="S3" s="162"/>
      <c r="T3" s="162"/>
    </row>
    <row r="4" spans="1:21" s="128" customFormat="1" ht="66.75" customHeight="1" x14ac:dyDescent="0.55000000000000004">
      <c r="A4" s="171"/>
      <c r="B4" s="171"/>
      <c r="C4" s="171"/>
      <c r="D4" s="171"/>
      <c r="K4" s="129"/>
      <c r="L4" s="162" t="s">
        <v>598</v>
      </c>
      <c r="M4" s="162"/>
      <c r="N4" s="162"/>
      <c r="O4" s="162"/>
      <c r="P4" s="162"/>
      <c r="Q4" s="162"/>
      <c r="R4" s="162"/>
      <c r="S4" s="162"/>
      <c r="T4" s="162"/>
    </row>
    <row r="5" spans="1:21" s="128" customFormat="1" ht="36.75" customHeight="1" x14ac:dyDescent="0.5">
      <c r="K5" s="129"/>
      <c r="L5" s="158"/>
      <c r="M5" s="158"/>
      <c r="N5" s="158"/>
      <c r="O5" s="158"/>
      <c r="P5" s="158"/>
      <c r="Q5" s="159"/>
      <c r="R5" s="164" t="s">
        <v>486</v>
      </c>
      <c r="S5" s="164"/>
      <c r="T5" s="164"/>
    </row>
    <row r="6" spans="1:21" ht="35.25" customHeight="1" x14ac:dyDescent="0.5">
      <c r="K6" s="133"/>
      <c r="L6" s="164" t="s">
        <v>487</v>
      </c>
      <c r="M6" s="164"/>
      <c r="N6" s="164"/>
      <c r="O6" s="164"/>
      <c r="P6" s="164"/>
      <c r="Q6" s="164"/>
      <c r="R6" s="164"/>
      <c r="S6" s="164"/>
      <c r="T6" s="164"/>
    </row>
    <row r="7" spans="1:21" ht="26.25" x14ac:dyDescent="0.4">
      <c r="K7" s="133"/>
      <c r="N7" s="134"/>
      <c r="O7" s="134"/>
      <c r="P7" s="135"/>
      <c r="Q7" s="136"/>
      <c r="R7" s="136"/>
      <c r="S7" s="136"/>
      <c r="T7" s="136"/>
    </row>
    <row r="8" spans="1:21" ht="26.25" x14ac:dyDescent="0.4">
      <c r="K8" s="133"/>
      <c r="N8" s="134"/>
      <c r="O8" s="134"/>
      <c r="P8" s="135"/>
      <c r="Q8" s="136"/>
      <c r="R8" s="136"/>
      <c r="S8" s="136"/>
      <c r="T8" s="136"/>
    </row>
    <row r="9" spans="1:21" s="128" customFormat="1" ht="75" x14ac:dyDescent="0.25">
      <c r="A9" s="155" t="s">
        <v>8</v>
      </c>
      <c r="B9" s="155"/>
      <c r="C9" s="2" t="s">
        <v>514</v>
      </c>
      <c r="D9" s="155" t="s">
        <v>9</v>
      </c>
      <c r="E9" s="155" t="s">
        <v>10</v>
      </c>
      <c r="F9" s="155" t="s">
        <v>11</v>
      </c>
      <c r="G9" s="155" t="s">
        <v>12</v>
      </c>
      <c r="H9" s="155" t="s">
        <v>13</v>
      </c>
      <c r="I9" s="155" t="s">
        <v>14</v>
      </c>
      <c r="J9" s="155" t="s">
        <v>15</v>
      </c>
      <c r="K9" s="137" t="s">
        <v>16</v>
      </c>
      <c r="L9" s="138" t="s">
        <v>17</v>
      </c>
      <c r="M9" s="138" t="s">
        <v>18</v>
      </c>
      <c r="N9" s="138" t="s">
        <v>19</v>
      </c>
      <c r="O9" s="138" t="s">
        <v>20</v>
      </c>
      <c r="P9" s="138" t="s">
        <v>21</v>
      </c>
      <c r="Q9" s="155" t="s">
        <v>118</v>
      </c>
      <c r="R9" s="155" t="s">
        <v>22</v>
      </c>
      <c r="S9" s="155" t="s">
        <v>23</v>
      </c>
      <c r="T9" s="155" t="s">
        <v>24</v>
      </c>
    </row>
    <row r="10" spans="1:21" s="128" customFormat="1" hidden="1" x14ac:dyDescent="0.25">
      <c r="A10" s="155">
        <v>1</v>
      </c>
      <c r="B10" s="155"/>
      <c r="C10" s="155"/>
      <c r="D10" s="155">
        <v>2</v>
      </c>
      <c r="E10" s="155">
        <v>3</v>
      </c>
      <c r="F10" s="155">
        <v>4</v>
      </c>
      <c r="G10" s="155">
        <v>5</v>
      </c>
      <c r="H10" s="155">
        <v>6</v>
      </c>
      <c r="I10" s="155">
        <v>7</v>
      </c>
      <c r="J10" s="155">
        <v>8</v>
      </c>
      <c r="K10" s="137">
        <v>9</v>
      </c>
      <c r="L10" s="137">
        <v>10</v>
      </c>
      <c r="M10" s="137">
        <v>11</v>
      </c>
      <c r="N10" s="139">
        <v>12</v>
      </c>
      <c r="O10" s="139">
        <v>13</v>
      </c>
      <c r="P10" s="139">
        <v>14</v>
      </c>
      <c r="Q10" s="155">
        <v>15</v>
      </c>
      <c r="R10" s="155">
        <v>16</v>
      </c>
      <c r="S10" s="155">
        <v>17</v>
      </c>
      <c r="T10" s="155">
        <v>18</v>
      </c>
    </row>
    <row r="11" spans="1:21" s="128" customFormat="1" x14ac:dyDescent="0.25">
      <c r="A11" s="140"/>
      <c r="B11" s="140"/>
      <c r="C11" s="140"/>
      <c r="D11" s="140" t="s">
        <v>117</v>
      </c>
      <c r="E11" s="140"/>
      <c r="F11" s="140"/>
      <c r="G11" s="140"/>
      <c r="H11" s="140"/>
      <c r="I11" s="140"/>
      <c r="J11" s="140"/>
      <c r="K11" s="141"/>
      <c r="L11" s="142"/>
      <c r="M11" s="142">
        <f>SUM(M12:M105)</f>
        <v>100221937.75</v>
      </c>
      <c r="N11" s="143"/>
      <c r="O11" s="143"/>
      <c r="P11" s="143"/>
      <c r="Q11" s="140"/>
      <c r="R11" s="140"/>
      <c r="S11" s="140"/>
      <c r="T11" s="140"/>
    </row>
    <row r="12" spans="1:21" ht="36" x14ac:dyDescent="0.25">
      <c r="A12" s="144">
        <v>1</v>
      </c>
      <c r="B12" s="144" t="s">
        <v>531</v>
      </c>
      <c r="C12" s="3" t="s">
        <v>515</v>
      </c>
      <c r="D12" s="144" t="s">
        <v>25</v>
      </c>
      <c r="E12" s="144" t="s">
        <v>156</v>
      </c>
      <c r="F12" s="144" t="s">
        <v>122</v>
      </c>
      <c r="G12" s="144" t="s">
        <v>157</v>
      </c>
      <c r="H12" s="144" t="s">
        <v>105</v>
      </c>
      <c r="I12" s="144" t="s">
        <v>158</v>
      </c>
      <c r="J12" s="144" t="s">
        <v>25</v>
      </c>
      <c r="K12" s="144">
        <v>1</v>
      </c>
      <c r="L12" s="145">
        <v>15615000</v>
      </c>
      <c r="M12" s="145">
        <f t="shared" ref="M12:M76" si="0">L12*K12</f>
        <v>15615000</v>
      </c>
      <c r="N12" s="144"/>
      <c r="O12" s="144"/>
      <c r="P12" s="144"/>
      <c r="Q12" s="144" t="s">
        <v>85</v>
      </c>
      <c r="R12" s="144" t="s">
        <v>86</v>
      </c>
      <c r="S12" s="144">
        <v>195220100</v>
      </c>
      <c r="T12" s="1">
        <v>0</v>
      </c>
      <c r="U12" s="154" t="e">
        <f>M12-#REF!</f>
        <v>#REF!</v>
      </c>
    </row>
    <row r="13" spans="1:21" ht="36" x14ac:dyDescent="0.25">
      <c r="A13" s="144">
        <v>2</v>
      </c>
      <c r="B13" s="144" t="s">
        <v>531</v>
      </c>
      <c r="C13" s="3" t="s">
        <v>515</v>
      </c>
      <c r="D13" s="144" t="s">
        <v>25</v>
      </c>
      <c r="E13" s="144" t="s">
        <v>160</v>
      </c>
      <c r="F13" s="144" t="s">
        <v>125</v>
      </c>
      <c r="G13" s="144" t="s">
        <v>161</v>
      </c>
      <c r="H13" s="144" t="s">
        <v>126</v>
      </c>
      <c r="I13" s="144" t="s">
        <v>158</v>
      </c>
      <c r="J13" s="144" t="s">
        <v>25</v>
      </c>
      <c r="K13" s="144">
        <v>1</v>
      </c>
      <c r="L13" s="145">
        <v>745000</v>
      </c>
      <c r="M13" s="145">
        <f t="shared" si="0"/>
        <v>745000</v>
      </c>
      <c r="N13" s="144"/>
      <c r="O13" s="144"/>
      <c r="P13" s="144"/>
      <c r="Q13" s="144" t="s">
        <v>85</v>
      </c>
      <c r="R13" s="144" t="s">
        <v>86</v>
      </c>
      <c r="S13" s="144">
        <v>710000000</v>
      </c>
      <c r="T13" s="1">
        <v>0</v>
      </c>
      <c r="U13" s="154" t="e">
        <f>M13-#REF!</f>
        <v>#REF!</v>
      </c>
    </row>
    <row r="14" spans="1:21" ht="48" x14ac:dyDescent="0.25">
      <c r="A14" s="144">
        <v>3</v>
      </c>
      <c r="B14" s="144" t="s">
        <v>531</v>
      </c>
      <c r="C14" s="3"/>
      <c r="D14" s="144" t="s">
        <v>25</v>
      </c>
      <c r="E14" s="144" t="s">
        <v>162</v>
      </c>
      <c r="F14" s="144" t="s">
        <v>123</v>
      </c>
      <c r="G14" s="144" t="s">
        <v>163</v>
      </c>
      <c r="H14" s="144" t="s">
        <v>124</v>
      </c>
      <c r="I14" s="144" t="s">
        <v>158</v>
      </c>
      <c r="J14" s="144" t="s">
        <v>25</v>
      </c>
      <c r="K14" s="144">
        <v>1</v>
      </c>
      <c r="L14" s="145">
        <v>20412000</v>
      </c>
      <c r="M14" s="145">
        <f t="shared" si="0"/>
        <v>20412000</v>
      </c>
      <c r="N14" s="144"/>
      <c r="O14" s="144"/>
      <c r="P14" s="144"/>
      <c r="Q14" s="144" t="s">
        <v>85</v>
      </c>
      <c r="R14" s="144" t="s">
        <v>86</v>
      </c>
      <c r="S14" s="144">
        <v>751410000</v>
      </c>
      <c r="T14" s="1">
        <v>0</v>
      </c>
      <c r="U14" s="154" t="e">
        <f>M14-#REF!</f>
        <v>#REF!</v>
      </c>
    </row>
    <row r="15" spans="1:21" ht="24" x14ac:dyDescent="0.25">
      <c r="A15" s="144">
        <v>4</v>
      </c>
      <c r="B15" s="144" t="s">
        <v>531</v>
      </c>
      <c r="C15" s="3" t="s">
        <v>515</v>
      </c>
      <c r="D15" s="1" t="s">
        <v>25</v>
      </c>
      <c r="E15" s="1" t="s">
        <v>164</v>
      </c>
      <c r="F15" s="1" t="s">
        <v>106</v>
      </c>
      <c r="G15" s="1" t="s">
        <v>164</v>
      </c>
      <c r="H15" s="1" t="s">
        <v>106</v>
      </c>
      <c r="I15" s="144" t="s">
        <v>158</v>
      </c>
      <c r="J15" s="1" t="s">
        <v>25</v>
      </c>
      <c r="K15" s="1">
        <v>1</v>
      </c>
      <c r="L15" s="145">
        <v>2131869</v>
      </c>
      <c r="M15" s="145">
        <f t="shared" si="0"/>
        <v>2131869</v>
      </c>
      <c r="N15" s="1"/>
      <c r="O15" s="1"/>
      <c r="P15" s="1"/>
      <c r="Q15" s="1" t="s">
        <v>85</v>
      </c>
      <c r="R15" s="1" t="s">
        <v>86</v>
      </c>
      <c r="S15" s="1">
        <v>751110000</v>
      </c>
      <c r="T15" s="1">
        <v>0</v>
      </c>
      <c r="U15" s="154" t="e">
        <f>M15-#REF!</f>
        <v>#REF!</v>
      </c>
    </row>
    <row r="16" spans="1:21" x14ac:dyDescent="0.25">
      <c r="A16" s="144">
        <v>5</v>
      </c>
      <c r="B16" s="144" t="s">
        <v>531</v>
      </c>
      <c r="C16" s="3" t="s">
        <v>516</v>
      </c>
      <c r="D16" s="144" t="s">
        <v>25</v>
      </c>
      <c r="E16" s="144" t="s">
        <v>165</v>
      </c>
      <c r="F16" s="144" t="s">
        <v>107</v>
      </c>
      <c r="G16" s="144" t="s">
        <v>165</v>
      </c>
      <c r="H16" s="144" t="s">
        <v>107</v>
      </c>
      <c r="I16" s="144" t="s">
        <v>112</v>
      </c>
      <c r="J16" s="144" t="s">
        <v>25</v>
      </c>
      <c r="K16" s="144">
        <v>1</v>
      </c>
      <c r="L16" s="145">
        <v>4200000</v>
      </c>
      <c r="M16" s="145">
        <f t="shared" si="0"/>
        <v>4200000</v>
      </c>
      <c r="N16" s="144"/>
      <c r="O16" s="144"/>
      <c r="P16" s="144"/>
      <c r="Q16" s="144" t="s">
        <v>85</v>
      </c>
      <c r="R16" s="144" t="s">
        <v>121</v>
      </c>
      <c r="S16" s="144">
        <v>751410000</v>
      </c>
      <c r="T16" s="1">
        <v>0</v>
      </c>
      <c r="U16" s="154" t="e">
        <f>M16-#REF!</f>
        <v>#REF!</v>
      </c>
    </row>
    <row r="17" spans="1:22" ht="24" x14ac:dyDescent="0.25">
      <c r="A17" s="144">
        <v>6</v>
      </c>
      <c r="B17" s="144" t="s">
        <v>531</v>
      </c>
      <c r="C17" s="3" t="s">
        <v>516</v>
      </c>
      <c r="D17" s="144" t="s">
        <v>25</v>
      </c>
      <c r="E17" s="144" t="s">
        <v>165</v>
      </c>
      <c r="F17" s="144" t="s">
        <v>107</v>
      </c>
      <c r="G17" s="144" t="s">
        <v>165</v>
      </c>
      <c r="H17" s="144" t="s">
        <v>107</v>
      </c>
      <c r="I17" s="144" t="s">
        <v>158</v>
      </c>
      <c r="J17" s="144" t="s">
        <v>25</v>
      </c>
      <c r="K17" s="144">
        <v>1</v>
      </c>
      <c r="L17" s="145">
        <v>834000</v>
      </c>
      <c r="M17" s="145">
        <f t="shared" si="0"/>
        <v>834000</v>
      </c>
      <c r="N17" s="144"/>
      <c r="O17" s="144"/>
      <c r="P17" s="144"/>
      <c r="Q17" s="144" t="s">
        <v>85</v>
      </c>
      <c r="R17" s="144" t="s">
        <v>120</v>
      </c>
      <c r="S17" s="144">
        <v>751410000</v>
      </c>
      <c r="T17" s="1">
        <v>0</v>
      </c>
      <c r="U17" s="154" t="e">
        <f>M17-#REF!</f>
        <v>#REF!</v>
      </c>
    </row>
    <row r="18" spans="1:22" x14ac:dyDescent="0.25">
      <c r="A18" s="144">
        <v>7</v>
      </c>
      <c r="B18" s="144" t="s">
        <v>531</v>
      </c>
      <c r="C18" s="5" t="s">
        <v>517</v>
      </c>
      <c r="D18" s="1" t="s">
        <v>25</v>
      </c>
      <c r="E18" s="1" t="s">
        <v>166</v>
      </c>
      <c r="F18" s="1" t="s">
        <v>26</v>
      </c>
      <c r="G18" s="1" t="s">
        <v>166</v>
      </c>
      <c r="H18" s="1" t="s">
        <v>26</v>
      </c>
      <c r="I18" s="1" t="s">
        <v>112</v>
      </c>
      <c r="J18" s="1" t="s">
        <v>25</v>
      </c>
      <c r="K18" s="1">
        <v>1</v>
      </c>
      <c r="L18" s="145">
        <v>4000000</v>
      </c>
      <c r="M18" s="145">
        <f t="shared" si="0"/>
        <v>4000000</v>
      </c>
      <c r="N18" s="1"/>
      <c r="O18" s="1"/>
      <c r="P18" s="1"/>
      <c r="Q18" s="1" t="s">
        <v>87</v>
      </c>
      <c r="R18" s="1" t="s">
        <v>88</v>
      </c>
      <c r="S18" s="1">
        <v>750000000</v>
      </c>
      <c r="T18" s="1">
        <v>0</v>
      </c>
      <c r="U18" s="154" t="e">
        <f>M18-#REF!</f>
        <v>#REF!</v>
      </c>
    </row>
    <row r="19" spans="1:22" x14ac:dyDescent="0.25">
      <c r="A19" s="144">
        <v>8</v>
      </c>
      <c r="B19" s="144" t="s">
        <v>531</v>
      </c>
      <c r="C19" s="5" t="s">
        <v>517</v>
      </c>
      <c r="D19" s="1" t="s">
        <v>25</v>
      </c>
      <c r="E19" s="1" t="s">
        <v>167</v>
      </c>
      <c r="F19" s="1" t="s">
        <v>27</v>
      </c>
      <c r="G19" s="1" t="s">
        <v>167</v>
      </c>
      <c r="H19" s="1" t="s">
        <v>27</v>
      </c>
      <c r="I19" s="1" t="s">
        <v>112</v>
      </c>
      <c r="J19" s="1" t="s">
        <v>25</v>
      </c>
      <c r="K19" s="1">
        <v>1</v>
      </c>
      <c r="L19" s="145">
        <v>2500000</v>
      </c>
      <c r="M19" s="145">
        <f t="shared" si="0"/>
        <v>2500000</v>
      </c>
      <c r="N19" s="1"/>
      <c r="O19" s="1"/>
      <c r="P19" s="1"/>
      <c r="Q19" s="1" t="s">
        <v>89</v>
      </c>
      <c r="R19" s="1" t="s">
        <v>87</v>
      </c>
      <c r="S19" s="1">
        <v>750000000</v>
      </c>
      <c r="T19" s="1">
        <v>0</v>
      </c>
      <c r="U19" s="154" t="e">
        <f>M19-#REF!</f>
        <v>#REF!</v>
      </c>
    </row>
    <row r="20" spans="1:22" ht="24" x14ac:dyDescent="0.25">
      <c r="A20" s="144">
        <v>9</v>
      </c>
      <c r="B20" s="144" t="s">
        <v>531</v>
      </c>
      <c r="C20" s="5" t="s">
        <v>518</v>
      </c>
      <c r="D20" s="1" t="s">
        <v>25</v>
      </c>
      <c r="E20" s="1" t="s">
        <v>168</v>
      </c>
      <c r="F20" s="1" t="s">
        <v>108</v>
      </c>
      <c r="G20" s="1" t="s">
        <v>168</v>
      </c>
      <c r="H20" s="1" t="s">
        <v>108</v>
      </c>
      <c r="I20" s="146" t="s">
        <v>158</v>
      </c>
      <c r="J20" s="1" t="s">
        <v>25</v>
      </c>
      <c r="K20" s="1">
        <v>1</v>
      </c>
      <c r="L20" s="145">
        <v>650000</v>
      </c>
      <c r="M20" s="145">
        <f t="shared" si="0"/>
        <v>650000</v>
      </c>
      <c r="N20" s="1"/>
      <c r="O20" s="1"/>
      <c r="P20" s="1"/>
      <c r="Q20" s="1" t="s">
        <v>85</v>
      </c>
      <c r="R20" s="1" t="s">
        <v>86</v>
      </c>
      <c r="S20" s="1">
        <v>751410000</v>
      </c>
      <c r="T20" s="1">
        <v>0</v>
      </c>
      <c r="U20" s="154" t="e">
        <f>M20-#REF!</f>
        <v>#REF!</v>
      </c>
    </row>
    <row r="21" spans="1:22" ht="24" x14ac:dyDescent="0.25">
      <c r="A21" s="144">
        <v>10</v>
      </c>
      <c r="B21" s="144" t="s">
        <v>531</v>
      </c>
      <c r="C21" s="5" t="s">
        <v>519</v>
      </c>
      <c r="D21" s="1" t="s">
        <v>25</v>
      </c>
      <c r="E21" s="1" t="s">
        <v>507</v>
      </c>
      <c r="F21" s="1" t="s">
        <v>506</v>
      </c>
      <c r="G21" s="1" t="s">
        <v>507</v>
      </c>
      <c r="H21" s="1" t="s">
        <v>506</v>
      </c>
      <c r="I21" s="144" t="s">
        <v>158</v>
      </c>
      <c r="J21" s="1" t="s">
        <v>25</v>
      </c>
      <c r="K21" s="1">
        <v>20</v>
      </c>
      <c r="L21" s="145">
        <v>20000</v>
      </c>
      <c r="M21" s="145">
        <f t="shared" si="0"/>
        <v>400000</v>
      </c>
      <c r="N21" s="1"/>
      <c r="O21" s="1"/>
      <c r="P21" s="1"/>
      <c r="Q21" s="1" t="s">
        <v>87</v>
      </c>
      <c r="R21" s="1" t="s">
        <v>86</v>
      </c>
      <c r="S21" s="1">
        <v>751410000</v>
      </c>
      <c r="T21" s="1">
        <v>0</v>
      </c>
      <c r="U21" s="154" t="e">
        <f>M21-#REF!</f>
        <v>#REF!</v>
      </c>
    </row>
    <row r="22" spans="1:22" ht="24" x14ac:dyDescent="0.25">
      <c r="A22" s="144">
        <v>11</v>
      </c>
      <c r="B22" s="144" t="s">
        <v>531</v>
      </c>
      <c r="C22" s="5" t="s">
        <v>518</v>
      </c>
      <c r="D22" s="1" t="s">
        <v>25</v>
      </c>
      <c r="E22" s="1" t="s">
        <v>169</v>
      </c>
      <c r="F22" s="1" t="s">
        <v>109</v>
      </c>
      <c r="G22" s="1" t="s">
        <v>169</v>
      </c>
      <c r="H22" s="1" t="s">
        <v>109</v>
      </c>
      <c r="I22" s="146" t="s">
        <v>170</v>
      </c>
      <c r="J22" s="1" t="s">
        <v>25</v>
      </c>
      <c r="K22" s="1">
        <v>1</v>
      </c>
      <c r="L22" s="145">
        <v>100000</v>
      </c>
      <c r="M22" s="145">
        <f t="shared" si="0"/>
        <v>100000</v>
      </c>
      <c r="N22" s="1"/>
      <c r="O22" s="1"/>
      <c r="P22" s="1"/>
      <c r="Q22" s="1" t="s">
        <v>85</v>
      </c>
      <c r="R22" s="1" t="s">
        <v>86</v>
      </c>
      <c r="S22" s="1">
        <v>751410000</v>
      </c>
      <c r="T22" s="1">
        <v>0</v>
      </c>
      <c r="U22" s="154" t="e">
        <f>M22-#REF!</f>
        <v>#REF!</v>
      </c>
    </row>
    <row r="23" spans="1:22" ht="24" x14ac:dyDescent="0.25">
      <c r="A23" s="144">
        <v>12</v>
      </c>
      <c r="B23" s="144" t="s">
        <v>531</v>
      </c>
      <c r="C23" s="5" t="s">
        <v>520</v>
      </c>
      <c r="D23" s="1" t="s">
        <v>25</v>
      </c>
      <c r="E23" s="1" t="s">
        <v>28</v>
      </c>
      <c r="F23" s="1" t="s">
        <v>28</v>
      </c>
      <c r="G23" s="1" t="s">
        <v>28</v>
      </c>
      <c r="H23" s="1" t="s">
        <v>28</v>
      </c>
      <c r="I23" s="146" t="s">
        <v>170</v>
      </c>
      <c r="J23" s="1" t="s">
        <v>25</v>
      </c>
      <c r="K23" s="1">
        <v>1</v>
      </c>
      <c r="L23" s="145">
        <v>62000</v>
      </c>
      <c r="M23" s="145">
        <f t="shared" si="0"/>
        <v>62000</v>
      </c>
      <c r="N23" s="1"/>
      <c r="O23" s="1"/>
      <c r="P23" s="1"/>
      <c r="Q23" s="1" t="s">
        <v>90</v>
      </c>
      <c r="R23" s="1" t="s">
        <v>119</v>
      </c>
      <c r="S23" s="1">
        <v>751410000</v>
      </c>
      <c r="T23" s="1">
        <v>0</v>
      </c>
      <c r="U23" s="154" t="e">
        <f>M23-#REF!</f>
        <v>#REF!</v>
      </c>
    </row>
    <row r="24" spans="1:22" ht="24" x14ac:dyDescent="0.25">
      <c r="A24" s="144">
        <v>13</v>
      </c>
      <c r="B24" s="144" t="s">
        <v>531</v>
      </c>
      <c r="C24" s="5" t="s">
        <v>520</v>
      </c>
      <c r="D24" s="1" t="s">
        <v>25</v>
      </c>
      <c r="E24" s="1" t="s">
        <v>29</v>
      </c>
      <c r="F24" s="1" t="s">
        <v>29</v>
      </c>
      <c r="G24" s="1" t="s">
        <v>29</v>
      </c>
      <c r="H24" s="1" t="s">
        <v>29</v>
      </c>
      <c r="I24" s="146" t="s">
        <v>170</v>
      </c>
      <c r="J24" s="1" t="s">
        <v>25</v>
      </c>
      <c r="K24" s="1">
        <v>1</v>
      </c>
      <c r="L24" s="145">
        <v>40000</v>
      </c>
      <c r="M24" s="145">
        <f t="shared" si="0"/>
        <v>40000</v>
      </c>
      <c r="N24" s="1"/>
      <c r="O24" s="1"/>
      <c r="P24" s="1"/>
      <c r="Q24" s="1" t="s">
        <v>88</v>
      </c>
      <c r="R24" s="1" t="s">
        <v>119</v>
      </c>
      <c r="S24" s="1">
        <v>751410000</v>
      </c>
      <c r="T24" s="1">
        <v>0</v>
      </c>
      <c r="U24" s="154" t="e">
        <f>M24-#REF!</f>
        <v>#REF!</v>
      </c>
    </row>
    <row r="25" spans="1:22" ht="24" x14ac:dyDescent="0.25">
      <c r="A25" s="144">
        <v>14</v>
      </c>
      <c r="B25" s="144" t="s">
        <v>531</v>
      </c>
      <c r="C25" s="5" t="s">
        <v>520</v>
      </c>
      <c r="D25" s="1" t="s">
        <v>25</v>
      </c>
      <c r="E25" s="1" t="s">
        <v>30</v>
      </c>
      <c r="F25" s="1" t="s">
        <v>30</v>
      </c>
      <c r="G25" s="1" t="s">
        <v>30</v>
      </c>
      <c r="H25" s="1" t="s">
        <v>30</v>
      </c>
      <c r="I25" s="146" t="s">
        <v>170</v>
      </c>
      <c r="J25" s="1" t="s">
        <v>25</v>
      </c>
      <c r="K25" s="1">
        <v>1</v>
      </c>
      <c r="L25" s="145">
        <v>42000</v>
      </c>
      <c r="M25" s="145">
        <f t="shared" si="0"/>
        <v>42000</v>
      </c>
      <c r="N25" s="1"/>
      <c r="O25" s="1"/>
      <c r="P25" s="1"/>
      <c r="Q25" s="1" t="s">
        <v>91</v>
      </c>
      <c r="R25" s="1" t="s">
        <v>119</v>
      </c>
      <c r="S25" s="1">
        <v>751410000</v>
      </c>
      <c r="T25" s="1">
        <v>0</v>
      </c>
      <c r="U25" s="154" t="e">
        <f>M25-#REF!</f>
        <v>#REF!</v>
      </c>
    </row>
    <row r="26" spans="1:22" ht="24" x14ac:dyDescent="0.25">
      <c r="A26" s="144">
        <v>15</v>
      </c>
      <c r="B26" s="144" t="s">
        <v>531</v>
      </c>
      <c r="C26" s="5" t="s">
        <v>520</v>
      </c>
      <c r="D26" s="1" t="s">
        <v>25</v>
      </c>
      <c r="E26" s="1" t="s">
        <v>31</v>
      </c>
      <c r="F26" s="1" t="s">
        <v>31</v>
      </c>
      <c r="G26" s="1" t="s">
        <v>31</v>
      </c>
      <c r="H26" s="1" t="s">
        <v>31</v>
      </c>
      <c r="I26" s="146" t="s">
        <v>170</v>
      </c>
      <c r="J26" s="1" t="s">
        <v>25</v>
      </c>
      <c r="K26" s="1">
        <v>1</v>
      </c>
      <c r="L26" s="145">
        <v>42000</v>
      </c>
      <c r="M26" s="145">
        <f t="shared" si="0"/>
        <v>42000</v>
      </c>
      <c r="N26" s="1"/>
      <c r="O26" s="1"/>
      <c r="P26" s="1"/>
      <c r="Q26" s="1" t="s">
        <v>91</v>
      </c>
      <c r="R26" s="1" t="s">
        <v>119</v>
      </c>
      <c r="S26" s="1">
        <v>751410000</v>
      </c>
      <c r="T26" s="1">
        <v>0</v>
      </c>
      <c r="U26" s="154" t="e">
        <f>M26-#REF!</f>
        <v>#REF!</v>
      </c>
    </row>
    <row r="27" spans="1:22" ht="24" x14ac:dyDescent="0.25">
      <c r="A27" s="144">
        <v>16</v>
      </c>
      <c r="B27" s="144" t="s">
        <v>531</v>
      </c>
      <c r="C27" s="5" t="s">
        <v>520</v>
      </c>
      <c r="D27" s="1" t="s">
        <v>25</v>
      </c>
      <c r="E27" s="1" t="s">
        <v>153</v>
      </c>
      <c r="F27" s="1" t="s">
        <v>153</v>
      </c>
      <c r="G27" s="1" t="s">
        <v>153</v>
      </c>
      <c r="H27" s="1" t="s">
        <v>153</v>
      </c>
      <c r="I27" s="146" t="s">
        <v>170</v>
      </c>
      <c r="J27" s="1" t="s">
        <v>25</v>
      </c>
      <c r="K27" s="1">
        <v>1</v>
      </c>
      <c r="L27" s="145">
        <v>40000</v>
      </c>
      <c r="M27" s="145">
        <f t="shared" si="0"/>
        <v>40000</v>
      </c>
      <c r="N27" s="1"/>
      <c r="O27" s="1"/>
      <c r="P27" s="1"/>
      <c r="Q27" s="1" t="s">
        <v>91</v>
      </c>
      <c r="R27" s="1" t="s">
        <v>119</v>
      </c>
      <c r="S27" s="1">
        <v>751410000</v>
      </c>
      <c r="T27" s="1">
        <v>0</v>
      </c>
      <c r="U27" s="154" t="e">
        <f>M27-#REF!</f>
        <v>#REF!</v>
      </c>
    </row>
    <row r="28" spans="1:22" ht="24" x14ac:dyDescent="0.25">
      <c r="A28" s="144">
        <v>17</v>
      </c>
      <c r="B28" s="144" t="s">
        <v>531</v>
      </c>
      <c r="C28" s="5" t="s">
        <v>520</v>
      </c>
      <c r="D28" s="1" t="s">
        <v>25</v>
      </c>
      <c r="E28" s="1" t="s">
        <v>154</v>
      </c>
      <c r="F28" s="1" t="s">
        <v>154</v>
      </c>
      <c r="G28" s="1" t="s">
        <v>154</v>
      </c>
      <c r="H28" s="1" t="s">
        <v>154</v>
      </c>
      <c r="I28" s="146" t="s">
        <v>170</v>
      </c>
      <c r="J28" s="1" t="s">
        <v>25</v>
      </c>
      <c r="K28" s="1">
        <v>1</v>
      </c>
      <c r="L28" s="145">
        <v>40000</v>
      </c>
      <c r="M28" s="145">
        <f t="shared" si="0"/>
        <v>40000</v>
      </c>
      <c r="N28" s="1"/>
      <c r="O28" s="1"/>
      <c r="P28" s="1"/>
      <c r="Q28" s="1" t="s">
        <v>92</v>
      </c>
      <c r="R28" s="1" t="s">
        <v>119</v>
      </c>
      <c r="S28" s="1">
        <v>751410000</v>
      </c>
      <c r="T28" s="1">
        <v>0</v>
      </c>
      <c r="U28" s="154" t="e">
        <f>M28-#REF!</f>
        <v>#REF!</v>
      </c>
    </row>
    <row r="29" spans="1:22" s="128" customFormat="1" ht="24" x14ac:dyDescent="0.25">
      <c r="A29" s="144">
        <v>18</v>
      </c>
      <c r="B29" s="144" t="s">
        <v>531</v>
      </c>
      <c r="C29" s="5" t="s">
        <v>521</v>
      </c>
      <c r="D29" s="146" t="s">
        <v>25</v>
      </c>
      <c r="E29" s="146" t="s">
        <v>171</v>
      </c>
      <c r="F29" s="146" t="s">
        <v>32</v>
      </c>
      <c r="G29" s="146" t="s">
        <v>171</v>
      </c>
      <c r="H29" s="146" t="s">
        <v>32</v>
      </c>
      <c r="I29" s="146" t="s">
        <v>159</v>
      </c>
      <c r="J29" s="146" t="s">
        <v>25</v>
      </c>
      <c r="K29" s="146">
        <v>1</v>
      </c>
      <c r="L29" s="145">
        <v>650000</v>
      </c>
      <c r="M29" s="145">
        <f t="shared" si="0"/>
        <v>650000</v>
      </c>
      <c r="N29" s="146"/>
      <c r="O29" s="146"/>
      <c r="P29" s="146"/>
      <c r="Q29" s="146" t="s">
        <v>93</v>
      </c>
      <c r="R29" s="1" t="s">
        <v>119</v>
      </c>
      <c r="S29" s="1">
        <v>751410000</v>
      </c>
      <c r="T29" s="1">
        <v>100</v>
      </c>
      <c r="U29" s="154" t="e">
        <f>M29-#REF!</f>
        <v>#REF!</v>
      </c>
    </row>
    <row r="30" spans="1:22" s="128" customFormat="1" ht="36" x14ac:dyDescent="0.25">
      <c r="A30" s="144">
        <v>19</v>
      </c>
      <c r="B30" s="144" t="s">
        <v>531</v>
      </c>
      <c r="C30" s="160" t="s">
        <v>522</v>
      </c>
      <c r="D30" s="146" t="s">
        <v>25</v>
      </c>
      <c r="E30" s="146" t="s">
        <v>173</v>
      </c>
      <c r="F30" s="146" t="s">
        <v>135</v>
      </c>
      <c r="G30" s="146" t="s">
        <v>173</v>
      </c>
      <c r="H30" s="146" t="s">
        <v>135</v>
      </c>
      <c r="I30" s="1" t="s">
        <v>158</v>
      </c>
      <c r="J30" s="146" t="s">
        <v>25</v>
      </c>
      <c r="K30" s="146">
        <v>1</v>
      </c>
      <c r="L30" s="145">
        <v>221370</v>
      </c>
      <c r="M30" s="145">
        <f t="shared" si="0"/>
        <v>221370</v>
      </c>
      <c r="N30" s="146"/>
      <c r="O30" s="146"/>
      <c r="P30" s="146"/>
      <c r="Q30" s="1" t="s">
        <v>85</v>
      </c>
      <c r="R30" s="1" t="s">
        <v>172</v>
      </c>
      <c r="S30" s="1">
        <v>750000000</v>
      </c>
      <c r="T30" s="146">
        <v>0</v>
      </c>
      <c r="U30" s="154" t="e">
        <f>M30-#REF!</f>
        <v>#REF!</v>
      </c>
      <c r="V30" s="128" t="s">
        <v>580</v>
      </c>
    </row>
    <row r="31" spans="1:22" ht="36" x14ac:dyDescent="0.25">
      <c r="A31" s="144">
        <v>20</v>
      </c>
      <c r="B31" s="144" t="s">
        <v>531</v>
      </c>
      <c r="C31" s="160" t="s">
        <v>522</v>
      </c>
      <c r="D31" s="1" t="s">
        <v>25</v>
      </c>
      <c r="E31" s="146" t="s">
        <v>174</v>
      </c>
      <c r="F31" s="1" t="s">
        <v>136</v>
      </c>
      <c r="G31" s="146" t="s">
        <v>174</v>
      </c>
      <c r="H31" s="1" t="s">
        <v>33</v>
      </c>
      <c r="I31" s="146" t="s">
        <v>159</v>
      </c>
      <c r="J31" s="1" t="s">
        <v>25</v>
      </c>
      <c r="K31" s="1">
        <v>1</v>
      </c>
      <c r="L31" s="145">
        <v>1014069.9</v>
      </c>
      <c r="M31" s="145">
        <f t="shared" si="0"/>
        <v>1014069.9</v>
      </c>
      <c r="N31" s="1"/>
      <c r="O31" s="1"/>
      <c r="P31" s="1"/>
      <c r="Q31" s="1" t="s">
        <v>85</v>
      </c>
      <c r="R31" s="1" t="s">
        <v>172</v>
      </c>
      <c r="S31" s="1">
        <v>750000000</v>
      </c>
      <c r="T31" s="1">
        <v>0</v>
      </c>
      <c r="U31" s="154" t="e">
        <f>M31-#REF!</f>
        <v>#REF!</v>
      </c>
      <c r="V31" s="128" t="s">
        <v>580</v>
      </c>
    </row>
    <row r="32" spans="1:22" ht="36" x14ac:dyDescent="0.25">
      <c r="A32" s="144">
        <v>21</v>
      </c>
      <c r="B32" s="144" t="s">
        <v>531</v>
      </c>
      <c r="C32" s="160" t="s">
        <v>522</v>
      </c>
      <c r="D32" s="1" t="s">
        <v>25</v>
      </c>
      <c r="E32" s="1" t="s">
        <v>175</v>
      </c>
      <c r="F32" s="1" t="s">
        <v>34</v>
      </c>
      <c r="G32" s="1" t="s">
        <v>175</v>
      </c>
      <c r="H32" s="1" t="s">
        <v>34</v>
      </c>
      <c r="I32" s="146" t="s">
        <v>170</v>
      </c>
      <c r="J32" s="1" t="s">
        <v>25</v>
      </c>
      <c r="K32" s="146">
        <v>1</v>
      </c>
      <c r="L32" s="145">
        <v>30000</v>
      </c>
      <c r="M32" s="145">
        <f t="shared" si="0"/>
        <v>30000</v>
      </c>
      <c r="N32" s="1"/>
      <c r="O32" s="147"/>
      <c r="P32" s="147"/>
      <c r="Q32" s="1" t="s">
        <v>85</v>
      </c>
      <c r="R32" s="1" t="s">
        <v>86</v>
      </c>
      <c r="S32" s="1">
        <v>750000000</v>
      </c>
      <c r="T32" s="1">
        <v>0</v>
      </c>
      <c r="U32" s="154" t="e">
        <f>M32-#REF!</f>
        <v>#REF!</v>
      </c>
      <c r="V32" s="128" t="s">
        <v>580</v>
      </c>
    </row>
    <row r="33" spans="1:22" ht="36" x14ac:dyDescent="0.25">
      <c r="A33" s="144">
        <v>22</v>
      </c>
      <c r="B33" s="144" t="s">
        <v>531</v>
      </c>
      <c r="C33" s="160" t="s">
        <v>522</v>
      </c>
      <c r="D33" s="1" t="s">
        <v>25</v>
      </c>
      <c r="E33" s="1" t="s">
        <v>176</v>
      </c>
      <c r="F33" s="1" t="s">
        <v>35</v>
      </c>
      <c r="G33" s="1" t="s">
        <v>176</v>
      </c>
      <c r="H33" s="1" t="s">
        <v>35</v>
      </c>
      <c r="I33" s="146" t="s">
        <v>170</v>
      </c>
      <c r="J33" s="1" t="s">
        <v>25</v>
      </c>
      <c r="K33" s="146">
        <v>1</v>
      </c>
      <c r="L33" s="145">
        <v>246360</v>
      </c>
      <c r="M33" s="145">
        <f t="shared" si="0"/>
        <v>246360</v>
      </c>
      <c r="N33" s="1"/>
      <c r="O33" s="147"/>
      <c r="P33" s="147"/>
      <c r="Q33" s="1" t="s">
        <v>85</v>
      </c>
      <c r="R33" s="1" t="s">
        <v>86</v>
      </c>
      <c r="S33" s="1">
        <v>750000000</v>
      </c>
      <c r="T33" s="1">
        <v>0</v>
      </c>
      <c r="U33" s="154" t="e">
        <f>M33-#REF!</f>
        <v>#REF!</v>
      </c>
      <c r="V33" s="128" t="s">
        <v>580</v>
      </c>
    </row>
    <row r="34" spans="1:22" ht="24" x14ac:dyDescent="0.25">
      <c r="A34" s="144">
        <v>23</v>
      </c>
      <c r="B34" s="144" t="s">
        <v>531</v>
      </c>
      <c r="C34" s="5" t="s">
        <v>523</v>
      </c>
      <c r="D34" s="1" t="s">
        <v>36</v>
      </c>
      <c r="E34" s="1" t="s">
        <v>37</v>
      </c>
      <c r="F34" s="1" t="s">
        <v>37</v>
      </c>
      <c r="G34" s="1" t="s">
        <v>37</v>
      </c>
      <c r="H34" s="1" t="s">
        <v>37</v>
      </c>
      <c r="I34" s="1" t="s">
        <v>112</v>
      </c>
      <c r="J34" s="1" t="s">
        <v>113</v>
      </c>
      <c r="K34" s="145">
        <v>7538.32</v>
      </c>
      <c r="L34" s="145">
        <v>140</v>
      </c>
      <c r="M34" s="145">
        <f t="shared" si="0"/>
        <v>1055364.8</v>
      </c>
      <c r="N34" s="1"/>
      <c r="O34" s="147"/>
      <c r="P34" s="147"/>
      <c r="Q34" s="1" t="s">
        <v>85</v>
      </c>
      <c r="R34" s="1" t="s">
        <v>86</v>
      </c>
      <c r="S34" s="1">
        <v>750000000</v>
      </c>
      <c r="T34" s="1">
        <v>0</v>
      </c>
      <c r="U34" s="154" t="e">
        <f>M34-#REF!</f>
        <v>#REF!</v>
      </c>
    </row>
    <row r="35" spans="1:22" ht="24" x14ac:dyDescent="0.25">
      <c r="A35" s="144">
        <v>24</v>
      </c>
      <c r="B35" s="144" t="s">
        <v>531</v>
      </c>
      <c r="C35" s="5" t="s">
        <v>523</v>
      </c>
      <c r="D35" s="1" t="s">
        <v>36</v>
      </c>
      <c r="E35" s="1" t="s">
        <v>38</v>
      </c>
      <c r="F35" s="1" t="s">
        <v>38</v>
      </c>
      <c r="G35" s="1" t="s">
        <v>38</v>
      </c>
      <c r="H35" s="1" t="s">
        <v>38</v>
      </c>
      <c r="I35" s="1" t="s">
        <v>112</v>
      </c>
      <c r="J35" s="1" t="s">
        <v>113</v>
      </c>
      <c r="K35" s="145">
        <v>12284.97</v>
      </c>
      <c r="L35" s="145">
        <v>165</v>
      </c>
      <c r="M35" s="145">
        <f t="shared" si="0"/>
        <v>2027020.0499999998</v>
      </c>
      <c r="N35" s="1"/>
      <c r="O35" s="147"/>
      <c r="P35" s="147"/>
      <c r="Q35" s="1" t="s">
        <v>85</v>
      </c>
      <c r="R35" s="1" t="s">
        <v>86</v>
      </c>
      <c r="S35" s="1">
        <v>750000000</v>
      </c>
      <c r="T35" s="1">
        <v>0</v>
      </c>
      <c r="U35" s="154" t="e">
        <f>M35-#REF!</f>
        <v>#REF!</v>
      </c>
    </row>
    <row r="36" spans="1:22" ht="24" x14ac:dyDescent="0.25">
      <c r="A36" s="144">
        <v>25</v>
      </c>
      <c r="B36" s="144" t="s">
        <v>531</v>
      </c>
      <c r="C36" s="5" t="s">
        <v>524</v>
      </c>
      <c r="D36" s="1" t="s">
        <v>36</v>
      </c>
      <c r="E36" s="1" t="s">
        <v>39</v>
      </c>
      <c r="F36" s="1" t="s">
        <v>39</v>
      </c>
      <c r="G36" s="1" t="s">
        <v>39</v>
      </c>
      <c r="H36" s="1" t="s">
        <v>39</v>
      </c>
      <c r="I36" s="146" t="s">
        <v>170</v>
      </c>
      <c r="J36" s="1" t="s">
        <v>114</v>
      </c>
      <c r="K36" s="149">
        <v>14</v>
      </c>
      <c r="L36" s="145">
        <v>3800</v>
      </c>
      <c r="M36" s="145">
        <f t="shared" si="0"/>
        <v>53200</v>
      </c>
      <c r="N36" s="1"/>
      <c r="O36" s="147"/>
      <c r="P36" s="147"/>
      <c r="Q36" s="1" t="s">
        <v>85</v>
      </c>
      <c r="R36" s="1" t="s">
        <v>119</v>
      </c>
      <c r="S36" s="1">
        <v>751410000</v>
      </c>
      <c r="T36" s="1">
        <v>100</v>
      </c>
      <c r="U36" s="154" t="e">
        <f>M36-#REF!</f>
        <v>#REF!</v>
      </c>
    </row>
    <row r="37" spans="1:22" ht="24" x14ac:dyDescent="0.25">
      <c r="A37" s="144">
        <v>26</v>
      </c>
      <c r="B37" s="144" t="s">
        <v>531</v>
      </c>
      <c r="C37" s="5" t="s">
        <v>524</v>
      </c>
      <c r="D37" s="144" t="s">
        <v>36</v>
      </c>
      <c r="E37" s="144" t="s">
        <v>177</v>
      </c>
      <c r="F37" s="144" t="s">
        <v>40</v>
      </c>
      <c r="G37" s="144" t="s">
        <v>177</v>
      </c>
      <c r="H37" s="144" t="s">
        <v>40</v>
      </c>
      <c r="I37" s="146" t="s">
        <v>170</v>
      </c>
      <c r="J37" s="144" t="s">
        <v>114</v>
      </c>
      <c r="K37" s="149">
        <v>14</v>
      </c>
      <c r="L37" s="145">
        <v>1000</v>
      </c>
      <c r="M37" s="145">
        <f t="shared" si="0"/>
        <v>14000</v>
      </c>
      <c r="N37" s="144"/>
      <c r="O37" s="147"/>
      <c r="P37" s="147"/>
      <c r="Q37" s="1" t="s">
        <v>85</v>
      </c>
      <c r="R37" s="1" t="s">
        <v>119</v>
      </c>
      <c r="S37" s="1">
        <v>751410000</v>
      </c>
      <c r="T37" s="1">
        <v>100</v>
      </c>
      <c r="U37" s="154" t="e">
        <f>M37-#REF!</f>
        <v>#REF!</v>
      </c>
    </row>
    <row r="38" spans="1:22" ht="36" x14ac:dyDescent="0.25">
      <c r="A38" s="144">
        <v>27</v>
      </c>
      <c r="B38" s="144" t="s">
        <v>531</v>
      </c>
      <c r="C38" s="160" t="s">
        <v>522</v>
      </c>
      <c r="D38" s="1" t="s">
        <v>25</v>
      </c>
      <c r="E38" s="1" t="s">
        <v>178</v>
      </c>
      <c r="F38" s="1" t="s">
        <v>41</v>
      </c>
      <c r="G38" s="1" t="s">
        <v>178</v>
      </c>
      <c r="H38" s="1" t="s">
        <v>41</v>
      </c>
      <c r="I38" s="146" t="s">
        <v>170</v>
      </c>
      <c r="J38" s="1" t="s">
        <v>25</v>
      </c>
      <c r="K38" s="149">
        <v>1</v>
      </c>
      <c r="L38" s="145">
        <v>27964</v>
      </c>
      <c r="M38" s="145">
        <f t="shared" si="0"/>
        <v>27964</v>
      </c>
      <c r="N38" s="148"/>
      <c r="O38" s="147"/>
      <c r="P38" s="147"/>
      <c r="Q38" s="1" t="s">
        <v>95</v>
      </c>
      <c r="R38" s="1" t="s">
        <v>119</v>
      </c>
      <c r="S38" s="1">
        <v>751410000</v>
      </c>
      <c r="T38" s="1">
        <v>0</v>
      </c>
      <c r="U38" s="154" t="e">
        <f>M38-#REF!</f>
        <v>#REF!</v>
      </c>
    </row>
    <row r="39" spans="1:22" ht="24" x14ac:dyDescent="0.25">
      <c r="A39" s="144">
        <v>28</v>
      </c>
      <c r="B39" s="144" t="s">
        <v>531</v>
      </c>
      <c r="C39" s="5" t="s">
        <v>525</v>
      </c>
      <c r="D39" s="1" t="s">
        <v>36</v>
      </c>
      <c r="E39" s="1" t="s">
        <v>179</v>
      </c>
      <c r="F39" s="1" t="s">
        <v>42</v>
      </c>
      <c r="G39" s="1" t="s">
        <v>179</v>
      </c>
      <c r="H39" s="1" t="s">
        <v>42</v>
      </c>
      <c r="I39" s="146" t="s">
        <v>159</v>
      </c>
      <c r="J39" s="1" t="s">
        <v>50</v>
      </c>
      <c r="K39" s="150">
        <v>1000</v>
      </c>
      <c r="L39" s="145">
        <v>1300</v>
      </c>
      <c r="M39" s="145">
        <f t="shared" si="0"/>
        <v>1300000</v>
      </c>
      <c r="N39" s="1"/>
      <c r="O39" s="147"/>
      <c r="P39" s="147"/>
      <c r="Q39" s="1" t="s">
        <v>91</v>
      </c>
      <c r="R39" s="1" t="s">
        <v>119</v>
      </c>
      <c r="S39" s="1">
        <v>751410000</v>
      </c>
      <c r="T39" s="1">
        <v>50</v>
      </c>
      <c r="U39" s="154" t="e">
        <f>M39-#REF!</f>
        <v>#REF!</v>
      </c>
    </row>
    <row r="40" spans="1:22" ht="24" x14ac:dyDescent="0.25">
      <c r="A40" s="144">
        <v>29</v>
      </c>
      <c r="B40" s="144" t="s">
        <v>531</v>
      </c>
      <c r="C40" s="5" t="s">
        <v>525</v>
      </c>
      <c r="D40" s="1" t="s">
        <v>36</v>
      </c>
      <c r="E40" s="1" t="s">
        <v>180</v>
      </c>
      <c r="F40" s="1" t="s">
        <v>43</v>
      </c>
      <c r="G40" s="1" t="s">
        <v>180</v>
      </c>
      <c r="H40" s="1" t="s">
        <v>43</v>
      </c>
      <c r="I40" s="146" t="s">
        <v>170</v>
      </c>
      <c r="J40" s="1" t="s">
        <v>50</v>
      </c>
      <c r="K40" s="149">
        <v>2</v>
      </c>
      <c r="L40" s="145">
        <v>3500</v>
      </c>
      <c r="M40" s="145">
        <f t="shared" si="0"/>
        <v>7000</v>
      </c>
      <c r="N40" s="1"/>
      <c r="O40" s="147"/>
      <c r="P40" s="147"/>
      <c r="Q40" s="1" t="s">
        <v>91</v>
      </c>
      <c r="R40" s="1" t="s">
        <v>119</v>
      </c>
      <c r="S40" s="1">
        <v>751410000</v>
      </c>
      <c r="T40" s="1">
        <v>50</v>
      </c>
      <c r="U40" s="154" t="e">
        <f>M40-#REF!</f>
        <v>#REF!</v>
      </c>
    </row>
    <row r="41" spans="1:22" ht="24" x14ac:dyDescent="0.25">
      <c r="A41" s="144">
        <v>30</v>
      </c>
      <c r="B41" s="144" t="s">
        <v>531</v>
      </c>
      <c r="C41" s="5" t="s">
        <v>525</v>
      </c>
      <c r="D41" s="1" t="s">
        <v>36</v>
      </c>
      <c r="E41" s="1" t="s">
        <v>182</v>
      </c>
      <c r="F41" s="1" t="s">
        <v>181</v>
      </c>
      <c r="G41" s="1" t="s">
        <v>182</v>
      </c>
      <c r="H41" s="1" t="s">
        <v>127</v>
      </c>
      <c r="I41" s="146" t="s">
        <v>170</v>
      </c>
      <c r="J41" s="1" t="s">
        <v>115</v>
      </c>
      <c r="K41" s="149">
        <v>100</v>
      </c>
      <c r="L41" s="145">
        <v>210</v>
      </c>
      <c r="M41" s="145">
        <f t="shared" si="0"/>
        <v>21000</v>
      </c>
      <c r="N41" s="1"/>
      <c r="O41" s="147"/>
      <c r="P41" s="147"/>
      <c r="Q41" s="1" t="s">
        <v>92</v>
      </c>
      <c r="R41" s="1" t="s">
        <v>119</v>
      </c>
      <c r="S41" s="1">
        <v>751410000</v>
      </c>
      <c r="T41" s="1">
        <v>0</v>
      </c>
      <c r="U41" s="154" t="e">
        <f>M41-#REF!</f>
        <v>#REF!</v>
      </c>
    </row>
    <row r="42" spans="1:22" ht="24" x14ac:dyDescent="0.25">
      <c r="A42" s="144">
        <v>31</v>
      </c>
      <c r="B42" s="144" t="s">
        <v>531</v>
      </c>
      <c r="C42" s="5" t="s">
        <v>525</v>
      </c>
      <c r="D42" s="1" t="s">
        <v>36</v>
      </c>
      <c r="E42" s="1" t="s">
        <v>184</v>
      </c>
      <c r="F42" s="1" t="s">
        <v>183</v>
      </c>
      <c r="G42" s="1" t="s">
        <v>184</v>
      </c>
      <c r="H42" s="1" t="s">
        <v>183</v>
      </c>
      <c r="I42" s="146" t="s">
        <v>170</v>
      </c>
      <c r="J42" s="1" t="s">
        <v>50</v>
      </c>
      <c r="K42" s="149">
        <v>150</v>
      </c>
      <c r="L42" s="145">
        <v>200</v>
      </c>
      <c r="M42" s="145">
        <f t="shared" si="0"/>
        <v>30000</v>
      </c>
      <c r="N42" s="1"/>
      <c r="O42" s="147"/>
      <c r="P42" s="147"/>
      <c r="Q42" s="1" t="s">
        <v>92</v>
      </c>
      <c r="R42" s="1" t="s">
        <v>119</v>
      </c>
      <c r="S42" s="1">
        <v>751410000</v>
      </c>
      <c r="T42" s="1">
        <v>0</v>
      </c>
      <c r="U42" s="154" t="e">
        <f>M42-#REF!</f>
        <v>#REF!</v>
      </c>
    </row>
    <row r="43" spans="1:22" ht="24" x14ac:dyDescent="0.25">
      <c r="A43" s="144">
        <v>32</v>
      </c>
      <c r="B43" s="144" t="s">
        <v>531</v>
      </c>
      <c r="C43" s="5" t="s">
        <v>525</v>
      </c>
      <c r="D43" s="1" t="s">
        <v>36</v>
      </c>
      <c r="E43" s="1" t="s">
        <v>185</v>
      </c>
      <c r="F43" s="1" t="s">
        <v>44</v>
      </c>
      <c r="G43" s="1" t="s">
        <v>185</v>
      </c>
      <c r="H43" s="1" t="s">
        <v>44</v>
      </c>
      <c r="I43" s="146" t="s">
        <v>170</v>
      </c>
      <c r="J43" s="1" t="s">
        <v>50</v>
      </c>
      <c r="K43" s="149">
        <v>150</v>
      </c>
      <c r="L43" s="145">
        <v>300</v>
      </c>
      <c r="M43" s="145">
        <f t="shared" si="0"/>
        <v>45000</v>
      </c>
      <c r="N43" s="1"/>
      <c r="O43" s="147"/>
      <c r="P43" s="147"/>
      <c r="Q43" s="1" t="s">
        <v>92</v>
      </c>
      <c r="R43" s="1" t="s">
        <v>119</v>
      </c>
      <c r="S43" s="1">
        <v>751410000</v>
      </c>
      <c r="T43" s="1">
        <v>0</v>
      </c>
      <c r="U43" s="154" t="e">
        <f>M43-#REF!</f>
        <v>#REF!</v>
      </c>
    </row>
    <row r="44" spans="1:22" ht="24" x14ac:dyDescent="0.25">
      <c r="A44" s="144">
        <v>33</v>
      </c>
      <c r="B44" s="144" t="s">
        <v>531</v>
      </c>
      <c r="C44" s="5" t="s">
        <v>525</v>
      </c>
      <c r="D44" s="1" t="s">
        <v>25</v>
      </c>
      <c r="E44" s="1" t="s">
        <v>186</v>
      </c>
      <c r="F44" s="1" t="s">
        <v>110</v>
      </c>
      <c r="G44" s="1" t="s">
        <v>186</v>
      </c>
      <c r="H44" s="1" t="s">
        <v>110</v>
      </c>
      <c r="I44" s="146" t="s">
        <v>159</v>
      </c>
      <c r="J44" s="1" t="s">
        <v>114</v>
      </c>
      <c r="K44" s="150">
        <v>10000</v>
      </c>
      <c r="L44" s="145">
        <v>30</v>
      </c>
      <c r="M44" s="145">
        <f t="shared" si="0"/>
        <v>300000</v>
      </c>
      <c r="N44" s="1"/>
      <c r="O44" s="147"/>
      <c r="P44" s="147"/>
      <c r="Q44" s="1" t="s">
        <v>85</v>
      </c>
      <c r="R44" s="1" t="s">
        <v>86</v>
      </c>
      <c r="S44" s="1">
        <v>751410000</v>
      </c>
      <c r="T44" s="1">
        <v>0</v>
      </c>
      <c r="U44" s="154" t="e">
        <f>M44-#REF!</f>
        <v>#REF!</v>
      </c>
    </row>
    <row r="45" spans="1:22" ht="24" x14ac:dyDescent="0.25">
      <c r="A45" s="144">
        <v>34</v>
      </c>
      <c r="B45" s="144" t="s">
        <v>531</v>
      </c>
      <c r="C45" s="5" t="s">
        <v>525</v>
      </c>
      <c r="D45" s="1" t="s">
        <v>25</v>
      </c>
      <c r="E45" s="1" t="s">
        <v>187</v>
      </c>
      <c r="F45" s="1" t="s">
        <v>111</v>
      </c>
      <c r="G45" s="1" t="s">
        <v>187</v>
      </c>
      <c r="H45" s="1" t="s">
        <v>111</v>
      </c>
      <c r="I45" s="146" t="s">
        <v>170</v>
      </c>
      <c r="J45" s="1" t="s">
        <v>114</v>
      </c>
      <c r="K45" s="150">
        <v>5000</v>
      </c>
      <c r="L45" s="145">
        <v>35</v>
      </c>
      <c r="M45" s="145">
        <f t="shared" si="0"/>
        <v>175000</v>
      </c>
      <c r="N45" s="1"/>
      <c r="O45" s="147"/>
      <c r="P45" s="147"/>
      <c r="Q45" s="1" t="s">
        <v>96</v>
      </c>
      <c r="R45" s="1" t="s">
        <v>119</v>
      </c>
      <c r="S45" s="1">
        <v>751410000</v>
      </c>
      <c r="T45" s="1">
        <v>0</v>
      </c>
      <c r="U45" s="154" t="e">
        <f>M45-#REF!</f>
        <v>#REF!</v>
      </c>
    </row>
    <row r="46" spans="1:22" ht="24" x14ac:dyDescent="0.25">
      <c r="A46" s="144">
        <v>35</v>
      </c>
      <c r="B46" s="144" t="s">
        <v>531</v>
      </c>
      <c r="C46" s="5" t="s">
        <v>525</v>
      </c>
      <c r="D46" s="1" t="s">
        <v>25</v>
      </c>
      <c r="E46" s="1" t="s">
        <v>189</v>
      </c>
      <c r="F46" s="1" t="s">
        <v>188</v>
      </c>
      <c r="G46" s="1" t="s">
        <v>189</v>
      </c>
      <c r="H46" s="1" t="s">
        <v>188</v>
      </c>
      <c r="I46" s="146" t="s">
        <v>170</v>
      </c>
      <c r="J46" s="1" t="s">
        <v>114</v>
      </c>
      <c r="K46" s="150">
        <v>1000</v>
      </c>
      <c r="L46" s="145">
        <v>30</v>
      </c>
      <c r="M46" s="145">
        <f t="shared" si="0"/>
        <v>30000</v>
      </c>
      <c r="N46" s="1"/>
      <c r="O46" s="147"/>
      <c r="P46" s="147"/>
      <c r="Q46" s="1" t="s">
        <v>96</v>
      </c>
      <c r="R46" s="1" t="s">
        <v>119</v>
      </c>
      <c r="S46" s="1">
        <v>751410000</v>
      </c>
      <c r="T46" s="1">
        <v>0</v>
      </c>
      <c r="U46" s="154" t="e">
        <f>M46-#REF!</f>
        <v>#REF!</v>
      </c>
    </row>
    <row r="47" spans="1:22" ht="24" x14ac:dyDescent="0.25">
      <c r="A47" s="144">
        <v>36</v>
      </c>
      <c r="B47" s="144" t="s">
        <v>531</v>
      </c>
      <c r="C47" s="5" t="s">
        <v>525</v>
      </c>
      <c r="D47" s="1" t="s">
        <v>25</v>
      </c>
      <c r="E47" s="1" t="s">
        <v>190</v>
      </c>
      <c r="F47" s="1" t="s">
        <v>45</v>
      </c>
      <c r="G47" s="1" t="s">
        <v>190</v>
      </c>
      <c r="H47" s="1" t="s">
        <v>45</v>
      </c>
      <c r="I47" s="146" t="s">
        <v>170</v>
      </c>
      <c r="J47" s="1" t="s">
        <v>114</v>
      </c>
      <c r="K47" s="150">
        <v>2000</v>
      </c>
      <c r="L47" s="145">
        <v>22</v>
      </c>
      <c r="M47" s="145">
        <f t="shared" si="0"/>
        <v>44000</v>
      </c>
      <c r="N47" s="1"/>
      <c r="O47" s="147"/>
      <c r="P47" s="147"/>
      <c r="Q47" s="1" t="s">
        <v>96</v>
      </c>
      <c r="R47" s="1" t="s">
        <v>119</v>
      </c>
      <c r="S47" s="1">
        <v>751410000</v>
      </c>
      <c r="T47" s="1">
        <v>0</v>
      </c>
      <c r="U47" s="154" t="e">
        <f>M47-#REF!</f>
        <v>#REF!</v>
      </c>
    </row>
    <row r="48" spans="1:22" ht="24" x14ac:dyDescent="0.25">
      <c r="A48" s="144">
        <v>37</v>
      </c>
      <c r="B48" s="144" t="s">
        <v>531</v>
      </c>
      <c r="C48" s="5" t="s">
        <v>525</v>
      </c>
      <c r="D48" s="1" t="s">
        <v>25</v>
      </c>
      <c r="E48" s="1" t="s">
        <v>191</v>
      </c>
      <c r="F48" s="1" t="s">
        <v>46</v>
      </c>
      <c r="G48" s="1" t="s">
        <v>191</v>
      </c>
      <c r="H48" s="1" t="s">
        <v>46</v>
      </c>
      <c r="I48" s="146" t="s">
        <v>170</v>
      </c>
      <c r="J48" s="1" t="s">
        <v>114</v>
      </c>
      <c r="K48" s="150">
        <v>4000</v>
      </c>
      <c r="L48" s="145">
        <v>25</v>
      </c>
      <c r="M48" s="145">
        <f t="shared" si="0"/>
        <v>100000</v>
      </c>
      <c r="N48" s="1"/>
      <c r="O48" s="147"/>
      <c r="P48" s="147"/>
      <c r="Q48" s="1" t="s">
        <v>96</v>
      </c>
      <c r="R48" s="1" t="s">
        <v>119</v>
      </c>
      <c r="S48" s="1">
        <v>751410000</v>
      </c>
      <c r="T48" s="1">
        <v>0</v>
      </c>
      <c r="U48" s="154" t="e">
        <f>M48-#REF!</f>
        <v>#REF!</v>
      </c>
    </row>
    <row r="49" spans="1:21" ht="24" x14ac:dyDescent="0.25">
      <c r="A49" s="144">
        <v>38</v>
      </c>
      <c r="B49" s="144" t="s">
        <v>531</v>
      </c>
      <c r="C49" s="5" t="s">
        <v>525</v>
      </c>
      <c r="D49" s="1" t="s">
        <v>36</v>
      </c>
      <c r="E49" s="146" t="s">
        <v>192</v>
      </c>
      <c r="F49" s="146" t="s">
        <v>47</v>
      </c>
      <c r="G49" s="146" t="s">
        <v>192</v>
      </c>
      <c r="H49" s="1" t="s">
        <v>47</v>
      </c>
      <c r="I49" s="146" t="s">
        <v>170</v>
      </c>
      <c r="J49" s="1" t="s">
        <v>114</v>
      </c>
      <c r="K49" s="149">
        <v>60</v>
      </c>
      <c r="L49" s="145">
        <v>250</v>
      </c>
      <c r="M49" s="145">
        <f t="shared" si="0"/>
        <v>15000</v>
      </c>
      <c r="N49" s="1"/>
      <c r="O49" s="147"/>
      <c r="P49" s="147"/>
      <c r="Q49" s="1" t="s">
        <v>92</v>
      </c>
      <c r="R49" s="1" t="s">
        <v>119</v>
      </c>
      <c r="S49" s="1">
        <v>751410000</v>
      </c>
      <c r="T49" s="1">
        <v>0</v>
      </c>
      <c r="U49" s="154" t="e">
        <f>M49-#REF!</f>
        <v>#REF!</v>
      </c>
    </row>
    <row r="50" spans="1:21" ht="24" x14ac:dyDescent="0.25">
      <c r="A50" s="144">
        <v>39</v>
      </c>
      <c r="B50" s="144" t="s">
        <v>531</v>
      </c>
      <c r="C50" s="5" t="s">
        <v>525</v>
      </c>
      <c r="D50" s="1" t="s">
        <v>36</v>
      </c>
      <c r="E50" s="146" t="s">
        <v>193</v>
      </c>
      <c r="F50" s="1" t="s">
        <v>48</v>
      </c>
      <c r="G50" s="146" t="s">
        <v>193</v>
      </c>
      <c r="H50" s="1" t="s">
        <v>48</v>
      </c>
      <c r="I50" s="146" t="s">
        <v>170</v>
      </c>
      <c r="J50" s="1" t="s">
        <v>114</v>
      </c>
      <c r="K50" s="149">
        <v>60</v>
      </c>
      <c r="L50" s="145">
        <v>200</v>
      </c>
      <c r="M50" s="145">
        <f t="shared" si="0"/>
        <v>12000</v>
      </c>
      <c r="N50" s="1"/>
      <c r="O50" s="147"/>
      <c r="P50" s="147"/>
      <c r="Q50" s="1" t="s">
        <v>92</v>
      </c>
      <c r="R50" s="1" t="s">
        <v>119</v>
      </c>
      <c r="S50" s="1">
        <v>751410000</v>
      </c>
      <c r="T50" s="1">
        <v>0</v>
      </c>
      <c r="U50" s="154" t="e">
        <f>M50-#REF!</f>
        <v>#REF!</v>
      </c>
    </row>
    <row r="51" spans="1:21" ht="24" x14ac:dyDescent="0.25">
      <c r="A51" s="144">
        <v>40</v>
      </c>
      <c r="B51" s="144" t="s">
        <v>531</v>
      </c>
      <c r="C51" s="5" t="s">
        <v>525</v>
      </c>
      <c r="D51" s="1" t="s">
        <v>36</v>
      </c>
      <c r="E51" s="1" t="s">
        <v>194</v>
      </c>
      <c r="F51" s="1" t="s">
        <v>142</v>
      </c>
      <c r="G51" s="1" t="s">
        <v>194</v>
      </c>
      <c r="H51" s="1" t="s">
        <v>142</v>
      </c>
      <c r="I51" s="146" t="s">
        <v>170</v>
      </c>
      <c r="J51" s="1" t="s">
        <v>115</v>
      </c>
      <c r="K51" s="149">
        <v>10</v>
      </c>
      <c r="L51" s="145">
        <v>500</v>
      </c>
      <c r="M51" s="145">
        <f t="shared" si="0"/>
        <v>5000</v>
      </c>
      <c r="N51" s="1"/>
      <c r="O51" s="147"/>
      <c r="P51" s="147"/>
      <c r="Q51" s="1" t="s">
        <v>92</v>
      </c>
      <c r="R51" s="1" t="s">
        <v>119</v>
      </c>
      <c r="S51" s="1">
        <v>751410000</v>
      </c>
      <c r="T51" s="1">
        <v>0</v>
      </c>
      <c r="U51" s="154" t="e">
        <f>M51-#REF!</f>
        <v>#REF!</v>
      </c>
    </row>
    <row r="52" spans="1:21" ht="24" x14ac:dyDescent="0.25">
      <c r="A52" s="144">
        <v>41</v>
      </c>
      <c r="B52" s="144" t="s">
        <v>531</v>
      </c>
      <c r="C52" s="5" t="s">
        <v>525</v>
      </c>
      <c r="D52" s="1" t="s">
        <v>36</v>
      </c>
      <c r="E52" s="1" t="s">
        <v>195</v>
      </c>
      <c r="F52" s="1" t="s">
        <v>147</v>
      </c>
      <c r="G52" s="1" t="s">
        <v>195</v>
      </c>
      <c r="H52" s="1" t="s">
        <v>49</v>
      </c>
      <c r="I52" s="146" t="s">
        <v>170</v>
      </c>
      <c r="J52" s="1" t="s">
        <v>50</v>
      </c>
      <c r="K52" s="149">
        <v>50</v>
      </c>
      <c r="L52" s="145">
        <v>100</v>
      </c>
      <c r="M52" s="145">
        <f t="shared" si="0"/>
        <v>5000</v>
      </c>
      <c r="N52" s="1"/>
      <c r="O52" s="147"/>
      <c r="P52" s="147"/>
      <c r="Q52" s="1" t="s">
        <v>92</v>
      </c>
      <c r="R52" s="1" t="s">
        <v>119</v>
      </c>
      <c r="S52" s="1">
        <v>751410000</v>
      </c>
      <c r="T52" s="1">
        <v>0</v>
      </c>
      <c r="U52" s="154" t="e">
        <f>M52-#REF!</f>
        <v>#REF!</v>
      </c>
    </row>
    <row r="53" spans="1:21" ht="24" x14ac:dyDescent="0.25">
      <c r="A53" s="144">
        <v>42</v>
      </c>
      <c r="B53" s="144" t="s">
        <v>531</v>
      </c>
      <c r="C53" s="5" t="s">
        <v>525</v>
      </c>
      <c r="D53" s="1" t="s">
        <v>36</v>
      </c>
      <c r="E53" s="1" t="s">
        <v>196</v>
      </c>
      <c r="F53" s="1" t="s">
        <v>51</v>
      </c>
      <c r="G53" s="1" t="s">
        <v>196</v>
      </c>
      <c r="H53" s="1" t="s">
        <v>51</v>
      </c>
      <c r="I53" s="146" t="s">
        <v>170</v>
      </c>
      <c r="J53" s="1" t="s">
        <v>114</v>
      </c>
      <c r="K53" s="149">
        <v>10</v>
      </c>
      <c r="L53" s="145">
        <v>400</v>
      </c>
      <c r="M53" s="145">
        <f t="shared" si="0"/>
        <v>4000</v>
      </c>
      <c r="N53" s="1"/>
      <c r="O53" s="147"/>
      <c r="P53" s="147"/>
      <c r="Q53" s="1" t="s">
        <v>92</v>
      </c>
      <c r="R53" s="1" t="s">
        <v>119</v>
      </c>
      <c r="S53" s="1">
        <v>751410000</v>
      </c>
      <c r="T53" s="1">
        <v>0</v>
      </c>
      <c r="U53" s="154" t="e">
        <f>M53-#REF!</f>
        <v>#REF!</v>
      </c>
    </row>
    <row r="54" spans="1:21" ht="24" x14ac:dyDescent="0.25">
      <c r="A54" s="144">
        <v>43</v>
      </c>
      <c r="B54" s="144" t="s">
        <v>531</v>
      </c>
      <c r="C54" s="5" t="s">
        <v>525</v>
      </c>
      <c r="D54" s="1" t="s">
        <v>36</v>
      </c>
      <c r="E54" s="1" t="s">
        <v>197</v>
      </c>
      <c r="F54" s="1" t="s">
        <v>150</v>
      </c>
      <c r="G54" s="1" t="s">
        <v>197</v>
      </c>
      <c r="H54" s="1" t="s">
        <v>150</v>
      </c>
      <c r="I54" s="146" t="s">
        <v>170</v>
      </c>
      <c r="J54" s="1" t="s">
        <v>50</v>
      </c>
      <c r="K54" s="149">
        <v>100</v>
      </c>
      <c r="L54" s="145">
        <v>100</v>
      </c>
      <c r="M54" s="145">
        <f t="shared" si="0"/>
        <v>10000</v>
      </c>
      <c r="N54" s="1"/>
      <c r="O54" s="147"/>
      <c r="P54" s="147"/>
      <c r="Q54" s="1" t="s">
        <v>92</v>
      </c>
      <c r="R54" s="1" t="s">
        <v>119</v>
      </c>
      <c r="S54" s="1">
        <v>751410000</v>
      </c>
      <c r="T54" s="1">
        <v>0</v>
      </c>
      <c r="U54" s="154" t="e">
        <f>M54-#REF!</f>
        <v>#REF!</v>
      </c>
    </row>
    <row r="55" spans="1:21" ht="36" x14ac:dyDescent="0.25">
      <c r="A55" s="144">
        <v>44</v>
      </c>
      <c r="B55" s="144" t="s">
        <v>531</v>
      </c>
      <c r="C55" s="5" t="s">
        <v>525</v>
      </c>
      <c r="D55" s="1" t="s">
        <v>36</v>
      </c>
      <c r="E55" s="1" t="s">
        <v>198</v>
      </c>
      <c r="F55" s="1" t="s">
        <v>52</v>
      </c>
      <c r="G55" s="1" t="s">
        <v>198</v>
      </c>
      <c r="H55" s="1" t="s">
        <v>52</v>
      </c>
      <c r="I55" s="146" t="s">
        <v>170</v>
      </c>
      <c r="J55" s="1" t="s">
        <v>114</v>
      </c>
      <c r="K55" s="149">
        <v>500</v>
      </c>
      <c r="L55" s="145">
        <v>9</v>
      </c>
      <c r="M55" s="145">
        <f t="shared" si="0"/>
        <v>4500</v>
      </c>
      <c r="N55" s="1"/>
      <c r="O55" s="147"/>
      <c r="P55" s="147"/>
      <c r="Q55" s="1" t="s">
        <v>92</v>
      </c>
      <c r="R55" s="1" t="s">
        <v>119</v>
      </c>
      <c r="S55" s="1">
        <v>751410000</v>
      </c>
      <c r="T55" s="1">
        <v>0</v>
      </c>
      <c r="U55" s="154" t="e">
        <f>M55-#REF!</f>
        <v>#REF!</v>
      </c>
    </row>
    <row r="56" spans="1:21" ht="24" x14ac:dyDescent="0.25">
      <c r="A56" s="144">
        <v>45</v>
      </c>
      <c r="B56" s="144" t="s">
        <v>531</v>
      </c>
      <c r="C56" s="5" t="s">
        <v>525</v>
      </c>
      <c r="D56" s="1" t="s">
        <v>36</v>
      </c>
      <c r="E56" s="1" t="s">
        <v>199</v>
      </c>
      <c r="F56" s="1" t="s">
        <v>53</v>
      </c>
      <c r="G56" s="1" t="s">
        <v>199</v>
      </c>
      <c r="H56" s="1" t="s">
        <v>53</v>
      </c>
      <c r="I56" s="146" t="s">
        <v>170</v>
      </c>
      <c r="J56" s="1" t="s">
        <v>116</v>
      </c>
      <c r="K56" s="149">
        <v>2</v>
      </c>
      <c r="L56" s="145">
        <v>600</v>
      </c>
      <c r="M56" s="145">
        <f t="shared" si="0"/>
        <v>1200</v>
      </c>
      <c r="N56" s="1"/>
      <c r="O56" s="147"/>
      <c r="P56" s="147"/>
      <c r="Q56" s="1" t="s">
        <v>92</v>
      </c>
      <c r="R56" s="1" t="s">
        <v>119</v>
      </c>
      <c r="S56" s="1">
        <v>751410000</v>
      </c>
      <c r="T56" s="1">
        <v>0</v>
      </c>
      <c r="U56" s="154" t="e">
        <f>M56-#REF!</f>
        <v>#REF!</v>
      </c>
    </row>
    <row r="57" spans="1:21" ht="24" x14ac:dyDescent="0.25">
      <c r="A57" s="144">
        <v>46</v>
      </c>
      <c r="B57" s="144" t="s">
        <v>531</v>
      </c>
      <c r="C57" s="5" t="s">
        <v>525</v>
      </c>
      <c r="D57" s="1" t="s">
        <v>36</v>
      </c>
      <c r="E57" s="1" t="s">
        <v>200</v>
      </c>
      <c r="F57" s="1" t="s">
        <v>54</v>
      </c>
      <c r="G57" s="1" t="s">
        <v>200</v>
      </c>
      <c r="H57" s="1" t="s">
        <v>54</v>
      </c>
      <c r="I57" s="146" t="s">
        <v>170</v>
      </c>
      <c r="J57" s="1" t="s">
        <v>116</v>
      </c>
      <c r="K57" s="149">
        <v>2</v>
      </c>
      <c r="L57" s="145">
        <v>200</v>
      </c>
      <c r="M57" s="145">
        <f t="shared" si="0"/>
        <v>400</v>
      </c>
      <c r="N57" s="1"/>
      <c r="O57" s="147"/>
      <c r="P57" s="147"/>
      <c r="Q57" s="1" t="s">
        <v>92</v>
      </c>
      <c r="R57" s="1" t="s">
        <v>119</v>
      </c>
      <c r="S57" s="1">
        <v>751410000</v>
      </c>
      <c r="T57" s="1">
        <v>0</v>
      </c>
      <c r="U57" s="154" t="e">
        <f>M57-#REF!</f>
        <v>#REF!</v>
      </c>
    </row>
    <row r="58" spans="1:21" ht="24" x14ac:dyDescent="0.25">
      <c r="A58" s="144">
        <v>47</v>
      </c>
      <c r="B58" s="144" t="s">
        <v>531</v>
      </c>
      <c r="C58" s="5" t="s">
        <v>525</v>
      </c>
      <c r="D58" s="1" t="s">
        <v>36</v>
      </c>
      <c r="E58" s="1" t="s">
        <v>201</v>
      </c>
      <c r="F58" s="1" t="s">
        <v>55</v>
      </c>
      <c r="G58" s="1" t="s">
        <v>201</v>
      </c>
      <c r="H58" s="1" t="s">
        <v>55</v>
      </c>
      <c r="I58" s="146" t="s">
        <v>170</v>
      </c>
      <c r="J58" s="1" t="s">
        <v>116</v>
      </c>
      <c r="K58" s="149">
        <v>1</v>
      </c>
      <c r="L58" s="145">
        <v>600</v>
      </c>
      <c r="M58" s="145">
        <f t="shared" si="0"/>
        <v>600</v>
      </c>
      <c r="N58" s="1"/>
      <c r="O58" s="1"/>
      <c r="P58" s="147"/>
      <c r="Q58" s="1" t="s">
        <v>92</v>
      </c>
      <c r="R58" s="1" t="s">
        <v>119</v>
      </c>
      <c r="S58" s="1">
        <v>751410000</v>
      </c>
      <c r="T58" s="1">
        <v>0</v>
      </c>
      <c r="U58" s="154" t="e">
        <f>M58-#REF!</f>
        <v>#REF!</v>
      </c>
    </row>
    <row r="59" spans="1:21" ht="48" x14ac:dyDescent="0.25">
      <c r="A59" s="144">
        <v>48</v>
      </c>
      <c r="B59" s="144" t="s">
        <v>531</v>
      </c>
      <c r="C59" s="5" t="s">
        <v>525</v>
      </c>
      <c r="D59" s="1" t="s">
        <v>36</v>
      </c>
      <c r="E59" s="1" t="s">
        <v>202</v>
      </c>
      <c r="F59" s="1" t="s">
        <v>203</v>
      </c>
      <c r="G59" s="1" t="s">
        <v>204</v>
      </c>
      <c r="H59" s="1" t="s">
        <v>128</v>
      </c>
      <c r="I59" s="146" t="s">
        <v>170</v>
      </c>
      <c r="J59" s="1" t="s">
        <v>50</v>
      </c>
      <c r="K59" s="149">
        <v>10</v>
      </c>
      <c r="L59" s="145">
        <v>4000</v>
      </c>
      <c r="M59" s="145">
        <f t="shared" si="0"/>
        <v>40000</v>
      </c>
      <c r="N59" s="1"/>
      <c r="O59" s="1"/>
      <c r="P59" s="147"/>
      <c r="Q59" s="1" t="s">
        <v>92</v>
      </c>
      <c r="R59" s="1" t="s">
        <v>119</v>
      </c>
      <c r="S59" s="1">
        <v>751410000</v>
      </c>
      <c r="T59" s="1">
        <v>0</v>
      </c>
      <c r="U59" s="154" t="e">
        <f>M59-#REF!</f>
        <v>#REF!</v>
      </c>
    </row>
    <row r="60" spans="1:21" ht="24" x14ac:dyDescent="0.25">
      <c r="A60" s="144">
        <v>49</v>
      </c>
      <c r="B60" s="144" t="s">
        <v>531</v>
      </c>
      <c r="C60" s="5" t="s">
        <v>525</v>
      </c>
      <c r="D60" s="1" t="s">
        <v>36</v>
      </c>
      <c r="E60" s="1" t="s">
        <v>205</v>
      </c>
      <c r="F60" s="1" t="s">
        <v>56</v>
      </c>
      <c r="G60" s="1" t="s">
        <v>205</v>
      </c>
      <c r="H60" s="1" t="s">
        <v>56</v>
      </c>
      <c r="I60" s="146" t="s">
        <v>170</v>
      </c>
      <c r="J60" s="1" t="s">
        <v>114</v>
      </c>
      <c r="K60" s="149">
        <v>200</v>
      </c>
      <c r="L60" s="145">
        <v>14</v>
      </c>
      <c r="M60" s="145">
        <f t="shared" si="0"/>
        <v>2800</v>
      </c>
      <c r="N60" s="1"/>
      <c r="O60" s="1"/>
      <c r="P60" s="147"/>
      <c r="Q60" s="1" t="s">
        <v>92</v>
      </c>
      <c r="R60" s="1" t="s">
        <v>119</v>
      </c>
      <c r="S60" s="1">
        <v>751410000</v>
      </c>
      <c r="T60" s="1">
        <v>0</v>
      </c>
      <c r="U60" s="154" t="e">
        <f>M60-#REF!</f>
        <v>#REF!</v>
      </c>
    </row>
    <row r="61" spans="1:21" ht="24" x14ac:dyDescent="0.25">
      <c r="A61" s="144">
        <v>50</v>
      </c>
      <c r="B61" s="144" t="s">
        <v>531</v>
      </c>
      <c r="C61" s="5" t="s">
        <v>525</v>
      </c>
      <c r="D61" s="1" t="s">
        <v>36</v>
      </c>
      <c r="E61" s="1" t="s">
        <v>206</v>
      </c>
      <c r="F61" s="1" t="s">
        <v>57</v>
      </c>
      <c r="G61" s="1" t="s">
        <v>206</v>
      </c>
      <c r="H61" s="1" t="s">
        <v>57</v>
      </c>
      <c r="I61" s="146" t="s">
        <v>170</v>
      </c>
      <c r="J61" s="1" t="s">
        <v>114</v>
      </c>
      <c r="K61" s="149">
        <v>200</v>
      </c>
      <c r="L61" s="145">
        <v>16</v>
      </c>
      <c r="M61" s="145">
        <f t="shared" si="0"/>
        <v>3200</v>
      </c>
      <c r="N61" s="1"/>
      <c r="O61" s="1"/>
      <c r="P61" s="147"/>
      <c r="Q61" s="1" t="s">
        <v>92</v>
      </c>
      <c r="R61" s="1" t="s">
        <v>119</v>
      </c>
      <c r="S61" s="1">
        <v>751410000</v>
      </c>
      <c r="T61" s="1">
        <v>0</v>
      </c>
      <c r="U61" s="154" t="e">
        <f>M61-#REF!</f>
        <v>#REF!</v>
      </c>
    </row>
    <row r="62" spans="1:21" ht="24" x14ac:dyDescent="0.25">
      <c r="A62" s="144">
        <v>51</v>
      </c>
      <c r="B62" s="144" t="s">
        <v>531</v>
      </c>
      <c r="C62" s="5" t="s">
        <v>525</v>
      </c>
      <c r="D62" s="1" t="s">
        <v>36</v>
      </c>
      <c r="E62" s="1" t="s">
        <v>207</v>
      </c>
      <c r="F62" s="1" t="s">
        <v>58</v>
      </c>
      <c r="G62" s="1" t="s">
        <v>207</v>
      </c>
      <c r="H62" s="1" t="s">
        <v>58</v>
      </c>
      <c r="I62" s="146" t="s">
        <v>170</v>
      </c>
      <c r="J62" s="1" t="s">
        <v>114</v>
      </c>
      <c r="K62" s="149">
        <v>200</v>
      </c>
      <c r="L62" s="145">
        <v>20</v>
      </c>
      <c r="M62" s="145">
        <f t="shared" si="0"/>
        <v>4000</v>
      </c>
      <c r="N62" s="1"/>
      <c r="O62" s="1"/>
      <c r="P62" s="147"/>
      <c r="Q62" s="1" t="s">
        <v>92</v>
      </c>
      <c r="R62" s="1" t="s">
        <v>119</v>
      </c>
      <c r="S62" s="1">
        <v>751410000</v>
      </c>
      <c r="T62" s="1">
        <v>0</v>
      </c>
      <c r="U62" s="154" t="e">
        <f>M62-#REF!</f>
        <v>#REF!</v>
      </c>
    </row>
    <row r="63" spans="1:21" ht="24" x14ac:dyDescent="0.25">
      <c r="A63" s="144">
        <v>52</v>
      </c>
      <c r="B63" s="144" t="s">
        <v>531</v>
      </c>
      <c r="C63" s="5" t="s">
        <v>525</v>
      </c>
      <c r="D63" s="1" t="s">
        <v>36</v>
      </c>
      <c r="E63" s="1" t="s">
        <v>208</v>
      </c>
      <c r="F63" s="1" t="s">
        <v>59</v>
      </c>
      <c r="G63" s="1" t="s">
        <v>208</v>
      </c>
      <c r="H63" s="1" t="s">
        <v>59</v>
      </c>
      <c r="I63" s="146" t="s">
        <v>170</v>
      </c>
      <c r="J63" s="1" t="s">
        <v>114</v>
      </c>
      <c r="K63" s="149">
        <v>50</v>
      </c>
      <c r="L63" s="145">
        <v>210</v>
      </c>
      <c r="M63" s="145">
        <f t="shared" si="0"/>
        <v>10500</v>
      </c>
      <c r="N63" s="1"/>
      <c r="O63" s="1"/>
      <c r="P63" s="147"/>
      <c r="Q63" s="1" t="s">
        <v>92</v>
      </c>
      <c r="R63" s="1" t="s">
        <v>119</v>
      </c>
      <c r="S63" s="1">
        <v>751410000</v>
      </c>
      <c r="T63" s="1">
        <v>0</v>
      </c>
      <c r="U63" s="154" t="e">
        <f>M63-#REF!</f>
        <v>#REF!</v>
      </c>
    </row>
    <row r="64" spans="1:21" ht="36" x14ac:dyDescent="0.25">
      <c r="A64" s="144">
        <v>53</v>
      </c>
      <c r="B64" s="144" t="s">
        <v>531</v>
      </c>
      <c r="C64" s="5" t="s">
        <v>525</v>
      </c>
      <c r="D64" s="1" t="s">
        <v>36</v>
      </c>
      <c r="E64" s="1" t="s">
        <v>280</v>
      </c>
      <c r="F64" s="1" t="s">
        <v>61</v>
      </c>
      <c r="G64" s="1" t="s">
        <v>280</v>
      </c>
      <c r="H64" s="1" t="s">
        <v>61</v>
      </c>
      <c r="I64" s="146" t="s">
        <v>170</v>
      </c>
      <c r="J64" s="1" t="s">
        <v>62</v>
      </c>
      <c r="K64" s="149">
        <v>300</v>
      </c>
      <c r="L64" s="145">
        <v>25</v>
      </c>
      <c r="M64" s="145">
        <f t="shared" si="0"/>
        <v>7500</v>
      </c>
      <c r="N64" s="1"/>
      <c r="O64" s="1"/>
      <c r="P64" s="147"/>
      <c r="Q64" s="1" t="s">
        <v>92</v>
      </c>
      <c r="R64" s="1" t="s">
        <v>119</v>
      </c>
      <c r="S64" s="1">
        <v>751410000</v>
      </c>
      <c r="T64" s="1">
        <v>0</v>
      </c>
      <c r="U64" s="154" t="e">
        <f>M64-#REF!</f>
        <v>#REF!</v>
      </c>
    </row>
    <row r="65" spans="1:21" ht="36" x14ac:dyDescent="0.25">
      <c r="A65" s="144">
        <v>54</v>
      </c>
      <c r="B65" s="144" t="s">
        <v>531</v>
      </c>
      <c r="C65" s="5" t="s">
        <v>525</v>
      </c>
      <c r="D65" s="1" t="s">
        <v>36</v>
      </c>
      <c r="E65" s="1" t="s">
        <v>281</v>
      </c>
      <c r="F65" s="1" t="s">
        <v>129</v>
      </c>
      <c r="G65" s="1" t="s">
        <v>281</v>
      </c>
      <c r="H65" s="1" t="s">
        <v>130</v>
      </c>
      <c r="I65" s="146" t="s">
        <v>170</v>
      </c>
      <c r="J65" s="1" t="s">
        <v>114</v>
      </c>
      <c r="K65" s="149">
        <v>50</v>
      </c>
      <c r="L65" s="145">
        <v>210</v>
      </c>
      <c r="M65" s="145">
        <f t="shared" si="0"/>
        <v>10500</v>
      </c>
      <c r="N65" s="1"/>
      <c r="O65" s="1"/>
      <c r="P65" s="147"/>
      <c r="Q65" s="1" t="s">
        <v>92</v>
      </c>
      <c r="R65" s="1" t="s">
        <v>119</v>
      </c>
      <c r="S65" s="1">
        <v>751410000</v>
      </c>
      <c r="T65" s="1">
        <v>0</v>
      </c>
      <c r="U65" s="154" t="e">
        <f>M65-#REF!</f>
        <v>#REF!</v>
      </c>
    </row>
    <row r="66" spans="1:21" ht="36" x14ac:dyDescent="0.25">
      <c r="A66" s="144">
        <v>55</v>
      </c>
      <c r="B66" s="144" t="s">
        <v>531</v>
      </c>
      <c r="C66" s="5" t="s">
        <v>525</v>
      </c>
      <c r="D66" s="1" t="s">
        <v>36</v>
      </c>
      <c r="E66" s="1" t="s">
        <v>282</v>
      </c>
      <c r="F66" s="1" t="s">
        <v>131</v>
      </c>
      <c r="G66" s="1" t="s">
        <v>282</v>
      </c>
      <c r="H66" s="1" t="s">
        <v>131</v>
      </c>
      <c r="I66" s="146" t="s">
        <v>170</v>
      </c>
      <c r="J66" s="1" t="s">
        <v>50</v>
      </c>
      <c r="K66" s="149">
        <v>1</v>
      </c>
      <c r="L66" s="145">
        <v>7000</v>
      </c>
      <c r="M66" s="145">
        <f t="shared" si="0"/>
        <v>7000</v>
      </c>
      <c r="N66" s="1"/>
      <c r="O66" s="1"/>
      <c r="P66" s="147"/>
      <c r="Q66" s="1" t="s">
        <v>92</v>
      </c>
      <c r="R66" s="1" t="s">
        <v>119</v>
      </c>
      <c r="S66" s="1">
        <v>751410000</v>
      </c>
      <c r="T66" s="1">
        <v>0</v>
      </c>
      <c r="U66" s="154" t="e">
        <f>M66-#REF!</f>
        <v>#REF!</v>
      </c>
    </row>
    <row r="67" spans="1:21" ht="24" x14ac:dyDescent="0.25">
      <c r="A67" s="144">
        <v>56</v>
      </c>
      <c r="B67" s="144" t="s">
        <v>531</v>
      </c>
      <c r="C67" s="5" t="s">
        <v>525</v>
      </c>
      <c r="D67" s="1" t="s">
        <v>36</v>
      </c>
      <c r="E67" s="1" t="s">
        <v>283</v>
      </c>
      <c r="F67" s="1" t="s">
        <v>60</v>
      </c>
      <c r="G67" s="1" t="s">
        <v>283</v>
      </c>
      <c r="H67" s="1" t="s">
        <v>60</v>
      </c>
      <c r="I67" s="146" t="s">
        <v>170</v>
      </c>
      <c r="J67" s="1" t="s">
        <v>114</v>
      </c>
      <c r="K67" s="149">
        <v>30</v>
      </c>
      <c r="L67" s="145">
        <v>170</v>
      </c>
      <c r="M67" s="145">
        <f t="shared" si="0"/>
        <v>5100</v>
      </c>
      <c r="N67" s="1"/>
      <c r="O67" s="1"/>
      <c r="P67" s="147"/>
      <c r="Q67" s="1" t="s">
        <v>92</v>
      </c>
      <c r="R67" s="1" t="s">
        <v>119</v>
      </c>
      <c r="S67" s="1">
        <v>751410000</v>
      </c>
      <c r="T67" s="1">
        <v>0</v>
      </c>
      <c r="U67" s="154" t="e">
        <f>M67-#REF!</f>
        <v>#REF!</v>
      </c>
    </row>
    <row r="68" spans="1:21" ht="24" x14ac:dyDescent="0.25">
      <c r="A68" s="144">
        <v>57</v>
      </c>
      <c r="B68" s="144" t="s">
        <v>531</v>
      </c>
      <c r="C68" s="5" t="s">
        <v>525</v>
      </c>
      <c r="D68" s="1" t="s">
        <v>25</v>
      </c>
      <c r="E68" s="1" t="s">
        <v>284</v>
      </c>
      <c r="F68" s="1" t="s">
        <v>146</v>
      </c>
      <c r="G68" s="1" t="s">
        <v>284</v>
      </c>
      <c r="H68" s="1" t="s">
        <v>146</v>
      </c>
      <c r="I68" s="146" t="s">
        <v>159</v>
      </c>
      <c r="J68" s="1" t="s">
        <v>114</v>
      </c>
      <c r="K68" s="149">
        <v>25</v>
      </c>
      <c r="L68" s="145">
        <v>15000</v>
      </c>
      <c r="M68" s="145">
        <f t="shared" si="0"/>
        <v>375000</v>
      </c>
      <c r="N68" s="1"/>
      <c r="O68" s="1"/>
      <c r="P68" s="147"/>
      <c r="Q68" s="1" t="s">
        <v>85</v>
      </c>
      <c r="R68" s="1" t="s">
        <v>119</v>
      </c>
      <c r="S68" s="1">
        <v>751410000</v>
      </c>
      <c r="T68" s="1">
        <v>0</v>
      </c>
      <c r="U68" s="154" t="e">
        <f>M68-#REF!</f>
        <v>#REF!</v>
      </c>
    </row>
    <row r="69" spans="1:21" ht="24" x14ac:dyDescent="0.25">
      <c r="A69" s="144">
        <v>58</v>
      </c>
      <c r="B69" s="144" t="s">
        <v>531</v>
      </c>
      <c r="C69" s="5" t="s">
        <v>525</v>
      </c>
      <c r="D69" s="1" t="s">
        <v>36</v>
      </c>
      <c r="E69" s="1" t="s">
        <v>285</v>
      </c>
      <c r="F69" s="1" t="s">
        <v>143</v>
      </c>
      <c r="G69" s="1" t="s">
        <v>285</v>
      </c>
      <c r="H69" s="1" t="s">
        <v>144</v>
      </c>
      <c r="I69" s="146" t="s">
        <v>170</v>
      </c>
      <c r="J69" s="1" t="s">
        <v>115</v>
      </c>
      <c r="K69" s="149">
        <v>6</v>
      </c>
      <c r="L69" s="145">
        <v>1500</v>
      </c>
      <c r="M69" s="145">
        <f t="shared" si="0"/>
        <v>9000</v>
      </c>
      <c r="N69" s="1"/>
      <c r="O69" s="1"/>
      <c r="P69" s="147"/>
      <c r="Q69" s="1" t="s">
        <v>92</v>
      </c>
      <c r="R69" s="1" t="s">
        <v>119</v>
      </c>
      <c r="S69" s="1">
        <v>751410000</v>
      </c>
      <c r="T69" s="1">
        <v>0</v>
      </c>
      <c r="U69" s="154" t="e">
        <f>M69-#REF!</f>
        <v>#REF!</v>
      </c>
    </row>
    <row r="70" spans="1:21" ht="24" x14ac:dyDescent="0.25">
      <c r="A70" s="144">
        <v>59</v>
      </c>
      <c r="B70" s="144" t="s">
        <v>531</v>
      </c>
      <c r="C70" s="5" t="s">
        <v>525</v>
      </c>
      <c r="D70" s="1" t="s">
        <v>36</v>
      </c>
      <c r="E70" s="1" t="s">
        <v>286</v>
      </c>
      <c r="F70" s="1" t="s">
        <v>134</v>
      </c>
      <c r="G70" s="1" t="s">
        <v>286</v>
      </c>
      <c r="H70" s="1" t="s">
        <v>152</v>
      </c>
      <c r="I70" s="146" t="s">
        <v>170</v>
      </c>
      <c r="J70" s="1" t="s">
        <v>133</v>
      </c>
      <c r="K70" s="149">
        <v>6</v>
      </c>
      <c r="L70" s="145">
        <v>1500</v>
      </c>
      <c r="M70" s="145">
        <f t="shared" si="0"/>
        <v>9000</v>
      </c>
      <c r="N70" s="148"/>
      <c r="O70" s="1"/>
      <c r="P70" s="147"/>
      <c r="Q70" s="1" t="s">
        <v>92</v>
      </c>
      <c r="R70" s="1" t="s">
        <v>119</v>
      </c>
      <c r="S70" s="1">
        <v>751410000</v>
      </c>
      <c r="T70" s="1">
        <v>0</v>
      </c>
      <c r="U70" s="154" t="e">
        <f>M70-#REF!</f>
        <v>#REF!</v>
      </c>
    </row>
    <row r="71" spans="1:21" ht="24" x14ac:dyDescent="0.25">
      <c r="A71" s="144">
        <v>60</v>
      </c>
      <c r="B71" s="144" t="s">
        <v>531</v>
      </c>
      <c r="C71" s="5" t="s">
        <v>519</v>
      </c>
      <c r="D71" s="1" t="s">
        <v>36</v>
      </c>
      <c r="E71" s="1" t="s">
        <v>287</v>
      </c>
      <c r="F71" s="1" t="s">
        <v>63</v>
      </c>
      <c r="G71" s="1" t="s">
        <v>287</v>
      </c>
      <c r="H71" s="1" t="s">
        <v>63</v>
      </c>
      <c r="I71" s="146" t="s">
        <v>170</v>
      </c>
      <c r="J71" s="1" t="s">
        <v>114</v>
      </c>
      <c r="K71" s="149">
        <v>36</v>
      </c>
      <c r="L71" s="145">
        <v>1200</v>
      </c>
      <c r="M71" s="145">
        <f t="shared" si="0"/>
        <v>43200</v>
      </c>
      <c r="N71" s="1"/>
      <c r="O71" s="1"/>
      <c r="P71" s="147"/>
      <c r="Q71" s="1" t="s">
        <v>85</v>
      </c>
      <c r="R71" s="1" t="s">
        <v>86</v>
      </c>
      <c r="S71" s="1">
        <v>751410000</v>
      </c>
      <c r="T71" s="1">
        <v>0</v>
      </c>
      <c r="U71" s="154" t="e">
        <f>M71-#REF!</f>
        <v>#REF!</v>
      </c>
    </row>
    <row r="72" spans="1:21" ht="24" x14ac:dyDescent="0.25">
      <c r="A72" s="144">
        <v>61</v>
      </c>
      <c r="B72" s="144" t="s">
        <v>531</v>
      </c>
      <c r="C72" s="5" t="s">
        <v>519</v>
      </c>
      <c r="D72" s="1" t="s">
        <v>36</v>
      </c>
      <c r="E72" s="1" t="s">
        <v>288</v>
      </c>
      <c r="F72" s="1" t="s">
        <v>64</v>
      </c>
      <c r="G72" s="1" t="s">
        <v>288</v>
      </c>
      <c r="H72" s="1" t="s">
        <v>64</v>
      </c>
      <c r="I72" s="146" t="s">
        <v>170</v>
      </c>
      <c r="J72" s="1" t="s">
        <v>114</v>
      </c>
      <c r="K72" s="149">
        <v>36</v>
      </c>
      <c r="L72" s="145">
        <v>1200</v>
      </c>
      <c r="M72" s="145">
        <f t="shared" si="0"/>
        <v>43200</v>
      </c>
      <c r="N72" s="1"/>
      <c r="O72" s="1"/>
      <c r="P72" s="147"/>
      <c r="Q72" s="1" t="s">
        <v>85</v>
      </c>
      <c r="R72" s="1" t="s">
        <v>86</v>
      </c>
      <c r="S72" s="1">
        <v>751410000</v>
      </c>
      <c r="T72" s="1">
        <v>0</v>
      </c>
      <c r="U72" s="154" t="e">
        <f>M72-#REF!</f>
        <v>#REF!</v>
      </c>
    </row>
    <row r="73" spans="1:21" ht="24" x14ac:dyDescent="0.25">
      <c r="A73" s="144">
        <v>62</v>
      </c>
      <c r="B73" s="144" t="s">
        <v>531</v>
      </c>
      <c r="C73" s="5" t="s">
        <v>519</v>
      </c>
      <c r="D73" s="1" t="s">
        <v>36</v>
      </c>
      <c r="E73" s="1" t="s">
        <v>289</v>
      </c>
      <c r="F73" s="1" t="s">
        <v>65</v>
      </c>
      <c r="G73" s="1" t="s">
        <v>289</v>
      </c>
      <c r="H73" s="1" t="s">
        <v>65</v>
      </c>
      <c r="I73" s="146" t="s">
        <v>170</v>
      </c>
      <c r="J73" s="1" t="s">
        <v>115</v>
      </c>
      <c r="K73" s="149">
        <v>24</v>
      </c>
      <c r="L73" s="145">
        <v>2500</v>
      </c>
      <c r="M73" s="145">
        <f t="shared" si="0"/>
        <v>60000</v>
      </c>
      <c r="N73" s="1"/>
      <c r="O73" s="1"/>
      <c r="P73" s="147"/>
      <c r="Q73" s="1" t="s">
        <v>85</v>
      </c>
      <c r="R73" s="1" t="s">
        <v>86</v>
      </c>
      <c r="S73" s="1">
        <v>751410000</v>
      </c>
      <c r="T73" s="1">
        <v>0</v>
      </c>
      <c r="U73" s="154" t="e">
        <f>M73-#REF!</f>
        <v>#REF!</v>
      </c>
    </row>
    <row r="74" spans="1:21" ht="24" x14ac:dyDescent="0.25">
      <c r="A74" s="144">
        <v>63</v>
      </c>
      <c r="B74" s="144" t="s">
        <v>531</v>
      </c>
      <c r="C74" s="5" t="s">
        <v>519</v>
      </c>
      <c r="D74" s="1" t="s">
        <v>36</v>
      </c>
      <c r="E74" s="1" t="s">
        <v>290</v>
      </c>
      <c r="F74" s="1" t="s">
        <v>66</v>
      </c>
      <c r="G74" s="1" t="s">
        <v>290</v>
      </c>
      <c r="H74" s="1" t="s">
        <v>66</v>
      </c>
      <c r="I74" s="146" t="s">
        <v>170</v>
      </c>
      <c r="J74" s="1" t="s">
        <v>114</v>
      </c>
      <c r="K74" s="149">
        <v>600</v>
      </c>
      <c r="L74" s="145">
        <v>150</v>
      </c>
      <c r="M74" s="145">
        <f t="shared" si="0"/>
        <v>90000</v>
      </c>
      <c r="N74" s="1"/>
      <c r="O74" s="1"/>
      <c r="P74" s="147"/>
      <c r="Q74" s="1" t="s">
        <v>85</v>
      </c>
      <c r="R74" s="1" t="s">
        <v>86</v>
      </c>
      <c r="S74" s="1">
        <v>751410000</v>
      </c>
      <c r="T74" s="1">
        <v>0</v>
      </c>
      <c r="U74" s="154" t="e">
        <f>M74-#REF!</f>
        <v>#REF!</v>
      </c>
    </row>
    <row r="75" spans="1:21" ht="24" x14ac:dyDescent="0.25">
      <c r="A75" s="144">
        <v>64</v>
      </c>
      <c r="B75" s="144" t="s">
        <v>531</v>
      </c>
      <c r="C75" s="5" t="s">
        <v>519</v>
      </c>
      <c r="D75" s="1" t="s">
        <v>36</v>
      </c>
      <c r="E75" s="1" t="s">
        <v>291</v>
      </c>
      <c r="F75" s="1" t="s">
        <v>67</v>
      </c>
      <c r="G75" s="1" t="s">
        <v>291</v>
      </c>
      <c r="H75" s="1" t="s">
        <v>67</v>
      </c>
      <c r="I75" s="146" t="s">
        <v>170</v>
      </c>
      <c r="J75" s="1" t="s">
        <v>68</v>
      </c>
      <c r="K75" s="149">
        <v>36</v>
      </c>
      <c r="L75" s="145">
        <v>400</v>
      </c>
      <c r="M75" s="145">
        <f t="shared" si="0"/>
        <v>14400</v>
      </c>
      <c r="N75" s="1"/>
      <c r="O75" s="1"/>
      <c r="P75" s="147"/>
      <c r="Q75" s="1" t="s">
        <v>85</v>
      </c>
      <c r="R75" s="1" t="s">
        <v>86</v>
      </c>
      <c r="S75" s="1">
        <v>751410000</v>
      </c>
      <c r="T75" s="1">
        <v>0</v>
      </c>
      <c r="U75" s="154" t="e">
        <f>M75-#REF!</f>
        <v>#REF!</v>
      </c>
    </row>
    <row r="76" spans="1:21" ht="36" x14ac:dyDescent="0.25">
      <c r="A76" s="144">
        <v>65</v>
      </c>
      <c r="B76" s="144" t="s">
        <v>531</v>
      </c>
      <c r="C76" s="5" t="s">
        <v>519</v>
      </c>
      <c r="D76" s="1" t="s">
        <v>36</v>
      </c>
      <c r="E76" s="1" t="s">
        <v>292</v>
      </c>
      <c r="F76" s="1" t="s">
        <v>69</v>
      </c>
      <c r="G76" s="1" t="s">
        <v>292</v>
      </c>
      <c r="H76" s="1" t="s">
        <v>69</v>
      </c>
      <c r="I76" s="146" t="s">
        <v>170</v>
      </c>
      <c r="J76" s="1" t="s">
        <v>50</v>
      </c>
      <c r="K76" s="149">
        <v>24</v>
      </c>
      <c r="L76" s="145">
        <v>400</v>
      </c>
      <c r="M76" s="145">
        <f t="shared" si="0"/>
        <v>9600</v>
      </c>
      <c r="N76" s="1"/>
      <c r="O76" s="1"/>
      <c r="P76" s="147"/>
      <c r="Q76" s="1" t="s">
        <v>85</v>
      </c>
      <c r="R76" s="1" t="s">
        <v>86</v>
      </c>
      <c r="S76" s="1">
        <v>751410000</v>
      </c>
      <c r="T76" s="1">
        <v>0</v>
      </c>
      <c r="U76" s="154" t="e">
        <f>M76-#REF!</f>
        <v>#REF!</v>
      </c>
    </row>
    <row r="77" spans="1:21" ht="24" x14ac:dyDescent="0.25">
      <c r="A77" s="144">
        <v>66</v>
      </c>
      <c r="B77" s="144" t="s">
        <v>531</v>
      </c>
      <c r="C77" s="5" t="s">
        <v>519</v>
      </c>
      <c r="D77" s="1" t="s">
        <v>36</v>
      </c>
      <c r="E77" s="1" t="s">
        <v>293</v>
      </c>
      <c r="F77" s="1" t="s">
        <v>70</v>
      </c>
      <c r="G77" s="1" t="s">
        <v>293</v>
      </c>
      <c r="H77" s="1" t="s">
        <v>70</v>
      </c>
      <c r="I77" s="146" t="s">
        <v>170</v>
      </c>
      <c r="J77" s="1" t="s">
        <v>132</v>
      </c>
      <c r="K77" s="149">
        <v>12</v>
      </c>
      <c r="L77" s="145">
        <v>3500</v>
      </c>
      <c r="M77" s="145">
        <f t="shared" ref="M77:M105" si="1">L77*K77</f>
        <v>42000</v>
      </c>
      <c r="N77" s="1"/>
      <c r="O77" s="1"/>
      <c r="P77" s="147"/>
      <c r="Q77" s="1" t="s">
        <v>85</v>
      </c>
      <c r="R77" s="1" t="s">
        <v>86</v>
      </c>
      <c r="S77" s="1">
        <v>751410000</v>
      </c>
      <c r="T77" s="1">
        <v>0</v>
      </c>
      <c r="U77" s="154" t="e">
        <f>M77-#REF!</f>
        <v>#REF!</v>
      </c>
    </row>
    <row r="78" spans="1:21" ht="36" x14ac:dyDescent="0.25">
      <c r="A78" s="144">
        <v>67</v>
      </c>
      <c r="B78" s="144" t="s">
        <v>531</v>
      </c>
      <c r="C78" s="5" t="s">
        <v>519</v>
      </c>
      <c r="D78" s="1" t="s">
        <v>36</v>
      </c>
      <c r="E78" s="1" t="s">
        <v>294</v>
      </c>
      <c r="F78" s="1" t="s">
        <v>71</v>
      </c>
      <c r="G78" s="1" t="s">
        <v>294</v>
      </c>
      <c r="H78" s="1" t="s">
        <v>71</v>
      </c>
      <c r="I78" s="146" t="s">
        <v>170</v>
      </c>
      <c r="J78" s="1" t="s">
        <v>132</v>
      </c>
      <c r="K78" s="149">
        <v>18</v>
      </c>
      <c r="L78" s="145">
        <v>3500</v>
      </c>
      <c r="M78" s="145">
        <f t="shared" si="1"/>
        <v>63000</v>
      </c>
      <c r="N78" s="1"/>
      <c r="O78" s="1"/>
      <c r="P78" s="147"/>
      <c r="Q78" s="1" t="s">
        <v>85</v>
      </c>
      <c r="R78" s="1" t="s">
        <v>86</v>
      </c>
      <c r="S78" s="1">
        <v>751410000</v>
      </c>
      <c r="T78" s="1">
        <v>0</v>
      </c>
      <c r="U78" s="154" t="e">
        <f>M78-#REF!</f>
        <v>#REF!</v>
      </c>
    </row>
    <row r="79" spans="1:21" ht="36" x14ac:dyDescent="0.25">
      <c r="A79" s="144">
        <v>68</v>
      </c>
      <c r="B79" s="144" t="s">
        <v>531</v>
      </c>
      <c r="C79" s="5" t="s">
        <v>519</v>
      </c>
      <c r="D79" s="144" t="s">
        <v>36</v>
      </c>
      <c r="E79" s="146" t="s">
        <v>295</v>
      </c>
      <c r="F79" s="146" t="s">
        <v>72</v>
      </c>
      <c r="G79" s="146" t="s">
        <v>295</v>
      </c>
      <c r="H79" s="146" t="s">
        <v>72</v>
      </c>
      <c r="I79" s="146" t="s">
        <v>170</v>
      </c>
      <c r="J79" s="146" t="s">
        <v>114</v>
      </c>
      <c r="K79" s="149">
        <v>60</v>
      </c>
      <c r="L79" s="145">
        <v>130</v>
      </c>
      <c r="M79" s="145">
        <f t="shared" si="1"/>
        <v>7800</v>
      </c>
      <c r="N79" s="1"/>
      <c r="O79" s="1"/>
      <c r="P79" s="147"/>
      <c r="Q79" s="1" t="s">
        <v>85</v>
      </c>
      <c r="R79" s="1" t="s">
        <v>86</v>
      </c>
      <c r="S79" s="1">
        <v>751410000</v>
      </c>
      <c r="T79" s="1">
        <v>0</v>
      </c>
      <c r="U79" s="154" t="e">
        <f>M79-#REF!</f>
        <v>#REF!</v>
      </c>
    </row>
    <row r="80" spans="1:21" ht="24" x14ac:dyDescent="0.25">
      <c r="A80" s="144">
        <v>69</v>
      </c>
      <c r="B80" s="144" t="s">
        <v>531</v>
      </c>
      <c r="C80" s="5" t="s">
        <v>519</v>
      </c>
      <c r="D80" s="1" t="s">
        <v>36</v>
      </c>
      <c r="E80" s="1" t="s">
        <v>296</v>
      </c>
      <c r="F80" s="144" t="s">
        <v>73</v>
      </c>
      <c r="G80" s="1" t="s">
        <v>296</v>
      </c>
      <c r="H80" s="1" t="s">
        <v>73</v>
      </c>
      <c r="I80" s="146" t="s">
        <v>170</v>
      </c>
      <c r="J80" s="1" t="s">
        <v>114</v>
      </c>
      <c r="K80" s="149">
        <v>50</v>
      </c>
      <c r="L80" s="145">
        <v>2500</v>
      </c>
      <c r="M80" s="145">
        <f t="shared" si="1"/>
        <v>125000</v>
      </c>
      <c r="N80" s="1"/>
      <c r="O80" s="1"/>
      <c r="P80" s="147"/>
      <c r="Q80" s="1" t="s">
        <v>97</v>
      </c>
      <c r="R80" s="1" t="s">
        <v>119</v>
      </c>
      <c r="S80" s="1">
        <v>751410000</v>
      </c>
      <c r="T80" s="1">
        <v>0</v>
      </c>
      <c r="U80" s="154" t="e">
        <f>M80-#REF!</f>
        <v>#REF!</v>
      </c>
    </row>
    <row r="81" spans="1:21" ht="24" x14ac:dyDescent="0.25">
      <c r="A81" s="144">
        <v>70</v>
      </c>
      <c r="B81" s="144" t="s">
        <v>531</v>
      </c>
      <c r="C81" s="5" t="s">
        <v>519</v>
      </c>
      <c r="D81" s="1" t="s">
        <v>36</v>
      </c>
      <c r="E81" s="1" t="s">
        <v>494</v>
      </c>
      <c r="F81" s="1" t="s">
        <v>493</v>
      </c>
      <c r="G81" s="1" t="s">
        <v>494</v>
      </c>
      <c r="H81" s="1" t="s">
        <v>493</v>
      </c>
      <c r="I81" s="146" t="s">
        <v>170</v>
      </c>
      <c r="J81" s="1" t="s">
        <v>114</v>
      </c>
      <c r="K81" s="149">
        <v>50</v>
      </c>
      <c r="L81" s="145">
        <v>4000</v>
      </c>
      <c r="M81" s="145">
        <f t="shared" si="1"/>
        <v>200000</v>
      </c>
      <c r="N81" s="1"/>
      <c r="O81" s="1"/>
      <c r="P81" s="147"/>
      <c r="Q81" s="1" t="s">
        <v>97</v>
      </c>
      <c r="R81" s="1" t="s">
        <v>119</v>
      </c>
      <c r="S81" s="1">
        <v>751410000</v>
      </c>
      <c r="T81" s="1">
        <v>0</v>
      </c>
      <c r="U81" s="154" t="e">
        <f>M81-#REF!</f>
        <v>#REF!</v>
      </c>
    </row>
    <row r="82" spans="1:21" ht="24" x14ac:dyDescent="0.25">
      <c r="A82" s="144">
        <v>71</v>
      </c>
      <c r="B82" s="144" t="s">
        <v>531</v>
      </c>
      <c r="C82" s="5" t="s">
        <v>524</v>
      </c>
      <c r="D82" s="1" t="s">
        <v>36</v>
      </c>
      <c r="E82" s="1" t="s">
        <v>297</v>
      </c>
      <c r="F82" s="1" t="s">
        <v>74</v>
      </c>
      <c r="G82" s="1" t="s">
        <v>297</v>
      </c>
      <c r="H82" s="1" t="s">
        <v>74</v>
      </c>
      <c r="I82" s="146" t="s">
        <v>170</v>
      </c>
      <c r="J82" s="1" t="s">
        <v>114</v>
      </c>
      <c r="K82" s="149">
        <v>30</v>
      </c>
      <c r="L82" s="145">
        <v>300</v>
      </c>
      <c r="M82" s="145">
        <f t="shared" si="1"/>
        <v>9000</v>
      </c>
      <c r="N82" s="1"/>
      <c r="O82" s="1"/>
      <c r="P82" s="147"/>
      <c r="Q82" s="1" t="s">
        <v>90</v>
      </c>
      <c r="R82" s="1" t="s">
        <v>119</v>
      </c>
      <c r="S82" s="1">
        <v>751410000</v>
      </c>
      <c r="T82" s="1">
        <v>0</v>
      </c>
      <c r="U82" s="154" t="e">
        <f>M82-#REF!</f>
        <v>#REF!</v>
      </c>
    </row>
    <row r="83" spans="1:21" ht="24" x14ac:dyDescent="0.25">
      <c r="A83" s="144">
        <v>72</v>
      </c>
      <c r="B83" s="144" t="s">
        <v>531</v>
      </c>
      <c r="C83" s="5" t="s">
        <v>524</v>
      </c>
      <c r="D83" s="1" t="s">
        <v>36</v>
      </c>
      <c r="E83" s="1" t="s">
        <v>298</v>
      </c>
      <c r="F83" s="1" t="s">
        <v>75</v>
      </c>
      <c r="G83" s="1" t="s">
        <v>298</v>
      </c>
      <c r="H83" s="1" t="s">
        <v>75</v>
      </c>
      <c r="I83" s="146" t="s">
        <v>170</v>
      </c>
      <c r="J83" s="1" t="s">
        <v>114</v>
      </c>
      <c r="K83" s="149">
        <v>30</v>
      </c>
      <c r="L83" s="145">
        <v>450</v>
      </c>
      <c r="M83" s="145">
        <f t="shared" si="1"/>
        <v>13500</v>
      </c>
      <c r="N83" s="1"/>
      <c r="O83" s="1"/>
      <c r="P83" s="147"/>
      <c r="Q83" s="1" t="s">
        <v>90</v>
      </c>
      <c r="R83" s="1" t="s">
        <v>119</v>
      </c>
      <c r="S83" s="1">
        <v>751410000</v>
      </c>
      <c r="T83" s="1">
        <v>0</v>
      </c>
      <c r="U83" s="154" t="e">
        <f>M83-#REF!</f>
        <v>#REF!</v>
      </c>
    </row>
    <row r="84" spans="1:21" ht="24" x14ac:dyDescent="0.25">
      <c r="A84" s="144">
        <v>73</v>
      </c>
      <c r="B84" s="144" t="s">
        <v>531</v>
      </c>
      <c r="C84" s="5" t="s">
        <v>524</v>
      </c>
      <c r="D84" s="1" t="s">
        <v>36</v>
      </c>
      <c r="E84" s="1" t="s">
        <v>299</v>
      </c>
      <c r="F84" s="1" t="s">
        <v>76</v>
      </c>
      <c r="G84" s="1" t="s">
        <v>299</v>
      </c>
      <c r="H84" s="1" t="s">
        <v>76</v>
      </c>
      <c r="I84" s="146" t="s">
        <v>170</v>
      </c>
      <c r="J84" s="1" t="s">
        <v>114</v>
      </c>
      <c r="K84" s="149">
        <v>20</v>
      </c>
      <c r="L84" s="145">
        <v>1000</v>
      </c>
      <c r="M84" s="145">
        <f t="shared" si="1"/>
        <v>20000</v>
      </c>
      <c r="N84" s="1"/>
      <c r="O84" s="1"/>
      <c r="P84" s="147"/>
      <c r="Q84" s="1" t="s">
        <v>90</v>
      </c>
      <c r="R84" s="1" t="s">
        <v>119</v>
      </c>
      <c r="S84" s="1">
        <v>751410000</v>
      </c>
      <c r="T84" s="1">
        <v>0</v>
      </c>
      <c r="U84" s="154" t="e">
        <f>M84-#REF!</f>
        <v>#REF!</v>
      </c>
    </row>
    <row r="85" spans="1:21" ht="24" x14ac:dyDescent="0.25">
      <c r="A85" s="144">
        <v>74</v>
      </c>
      <c r="B85" s="144" t="s">
        <v>531</v>
      </c>
      <c r="C85" s="5" t="s">
        <v>524</v>
      </c>
      <c r="D85" s="1" t="s">
        <v>36</v>
      </c>
      <c r="E85" s="1" t="s">
        <v>300</v>
      </c>
      <c r="F85" s="1" t="s">
        <v>138</v>
      </c>
      <c r="G85" s="1" t="s">
        <v>300</v>
      </c>
      <c r="H85" s="1" t="s">
        <v>139</v>
      </c>
      <c r="I85" s="146" t="s">
        <v>170</v>
      </c>
      <c r="J85" s="1" t="s">
        <v>114</v>
      </c>
      <c r="K85" s="149">
        <v>30</v>
      </c>
      <c r="L85" s="145">
        <v>200</v>
      </c>
      <c r="M85" s="145">
        <f t="shared" si="1"/>
        <v>6000</v>
      </c>
      <c r="N85" s="1"/>
      <c r="O85" s="1"/>
      <c r="P85" s="147"/>
      <c r="Q85" s="1" t="s">
        <v>90</v>
      </c>
      <c r="R85" s="1" t="s">
        <v>119</v>
      </c>
      <c r="S85" s="1">
        <v>751410000</v>
      </c>
      <c r="T85" s="1">
        <v>0</v>
      </c>
      <c r="U85" s="154" t="e">
        <f>M85-#REF!</f>
        <v>#REF!</v>
      </c>
    </row>
    <row r="86" spans="1:21" ht="24" x14ac:dyDescent="0.25">
      <c r="A86" s="144">
        <v>75</v>
      </c>
      <c r="B86" s="144" t="s">
        <v>531</v>
      </c>
      <c r="C86" s="5" t="s">
        <v>524</v>
      </c>
      <c r="D86" s="1" t="s">
        <v>36</v>
      </c>
      <c r="E86" s="1" t="s">
        <v>301</v>
      </c>
      <c r="F86" s="1" t="s">
        <v>77</v>
      </c>
      <c r="G86" s="1" t="s">
        <v>301</v>
      </c>
      <c r="H86" s="1" t="s">
        <v>77</v>
      </c>
      <c r="I86" s="146" t="s">
        <v>170</v>
      </c>
      <c r="J86" s="1" t="s">
        <v>114</v>
      </c>
      <c r="K86" s="150">
        <v>15</v>
      </c>
      <c r="L86" s="145">
        <v>1000</v>
      </c>
      <c r="M86" s="145">
        <f t="shared" si="1"/>
        <v>15000</v>
      </c>
      <c r="N86" s="1"/>
      <c r="O86" s="1"/>
      <c r="P86" s="147"/>
      <c r="Q86" s="1" t="s">
        <v>90</v>
      </c>
      <c r="R86" s="1" t="s">
        <v>119</v>
      </c>
      <c r="S86" s="1">
        <v>751410000</v>
      </c>
      <c r="T86" s="1">
        <v>0</v>
      </c>
      <c r="U86" s="154" t="e">
        <f>M86-#REF!</f>
        <v>#REF!</v>
      </c>
    </row>
    <row r="87" spans="1:21" ht="24" x14ac:dyDescent="0.25">
      <c r="A87" s="144">
        <v>76</v>
      </c>
      <c r="B87" s="144" t="s">
        <v>531</v>
      </c>
      <c r="C87" s="5" t="s">
        <v>518</v>
      </c>
      <c r="D87" s="1" t="s">
        <v>25</v>
      </c>
      <c r="E87" s="1" t="s">
        <v>302</v>
      </c>
      <c r="F87" s="1" t="s">
        <v>78</v>
      </c>
      <c r="G87" s="1" t="s">
        <v>302</v>
      </c>
      <c r="H87" s="1" t="s">
        <v>78</v>
      </c>
      <c r="I87" s="146" t="s">
        <v>170</v>
      </c>
      <c r="J87" s="1" t="s">
        <v>114</v>
      </c>
      <c r="K87" s="150">
        <v>1</v>
      </c>
      <c r="L87" s="145">
        <v>150000</v>
      </c>
      <c r="M87" s="145">
        <f t="shared" si="1"/>
        <v>150000</v>
      </c>
      <c r="N87" s="1"/>
      <c r="O87" s="1"/>
      <c r="P87" s="147"/>
      <c r="Q87" s="1" t="s">
        <v>85</v>
      </c>
      <c r="R87" s="1" t="s">
        <v>86</v>
      </c>
      <c r="S87" s="1">
        <v>751410000</v>
      </c>
      <c r="T87" s="1">
        <v>0</v>
      </c>
      <c r="U87" s="154" t="e">
        <f>M87-#REF!</f>
        <v>#REF!</v>
      </c>
    </row>
    <row r="88" spans="1:21" ht="24" x14ac:dyDescent="0.25">
      <c r="A88" s="144">
        <v>77</v>
      </c>
      <c r="B88" s="144" t="s">
        <v>531</v>
      </c>
      <c r="C88" s="5" t="s">
        <v>518</v>
      </c>
      <c r="D88" s="1" t="s">
        <v>36</v>
      </c>
      <c r="E88" s="1" t="s">
        <v>303</v>
      </c>
      <c r="F88" s="1" t="s">
        <v>79</v>
      </c>
      <c r="G88" s="1" t="s">
        <v>303</v>
      </c>
      <c r="H88" s="1" t="s">
        <v>79</v>
      </c>
      <c r="I88" s="146" t="s">
        <v>159</v>
      </c>
      <c r="J88" s="1" t="s">
        <v>114</v>
      </c>
      <c r="K88" s="150">
        <v>1200</v>
      </c>
      <c r="L88" s="145">
        <v>750</v>
      </c>
      <c r="M88" s="145">
        <f t="shared" si="1"/>
        <v>900000</v>
      </c>
      <c r="N88" s="1"/>
      <c r="O88" s="1"/>
      <c r="P88" s="147"/>
      <c r="Q88" s="1" t="s">
        <v>85</v>
      </c>
      <c r="R88" s="1" t="s">
        <v>86</v>
      </c>
      <c r="S88" s="1">
        <v>751410000</v>
      </c>
      <c r="T88" s="1">
        <v>0</v>
      </c>
      <c r="U88" s="154" t="e">
        <f>M88-#REF!</f>
        <v>#REF!</v>
      </c>
    </row>
    <row r="89" spans="1:21" ht="24" x14ac:dyDescent="0.25">
      <c r="A89" s="144">
        <v>78</v>
      </c>
      <c r="B89" s="144" t="s">
        <v>531</v>
      </c>
      <c r="C89" s="5" t="s">
        <v>519</v>
      </c>
      <c r="D89" s="1" t="s">
        <v>36</v>
      </c>
      <c r="E89" s="1" t="s">
        <v>304</v>
      </c>
      <c r="F89" s="1" t="s">
        <v>80</v>
      </c>
      <c r="G89" s="1" t="s">
        <v>304</v>
      </c>
      <c r="H89" s="1" t="s">
        <v>80</v>
      </c>
      <c r="I89" s="146" t="s">
        <v>170</v>
      </c>
      <c r="J89" s="1" t="s">
        <v>114</v>
      </c>
      <c r="K89" s="150">
        <v>720</v>
      </c>
      <c r="L89" s="145">
        <v>80</v>
      </c>
      <c r="M89" s="145">
        <f t="shared" si="1"/>
        <v>57600</v>
      </c>
      <c r="N89" s="1"/>
      <c r="O89" s="1"/>
      <c r="P89" s="147"/>
      <c r="Q89" s="1" t="s">
        <v>85</v>
      </c>
      <c r="R89" s="1" t="s">
        <v>119</v>
      </c>
      <c r="S89" s="1">
        <v>751410000</v>
      </c>
      <c r="T89" s="1">
        <v>0</v>
      </c>
      <c r="U89" s="154" t="e">
        <f>M89-#REF!</f>
        <v>#REF!</v>
      </c>
    </row>
    <row r="90" spans="1:21" ht="24" x14ac:dyDescent="0.25">
      <c r="A90" s="144">
        <v>79</v>
      </c>
      <c r="B90" s="144" t="s">
        <v>531</v>
      </c>
      <c r="C90" s="5" t="s">
        <v>519</v>
      </c>
      <c r="D90" s="1" t="s">
        <v>36</v>
      </c>
      <c r="E90" s="1" t="s">
        <v>305</v>
      </c>
      <c r="F90" s="1" t="s">
        <v>81</v>
      </c>
      <c r="G90" s="1" t="s">
        <v>305</v>
      </c>
      <c r="H90" s="1" t="s">
        <v>81</v>
      </c>
      <c r="I90" s="146" t="s">
        <v>170</v>
      </c>
      <c r="J90" s="1" t="s">
        <v>114</v>
      </c>
      <c r="K90" s="150">
        <v>864</v>
      </c>
      <c r="L90" s="145">
        <v>80</v>
      </c>
      <c r="M90" s="145">
        <f t="shared" si="1"/>
        <v>69120</v>
      </c>
      <c r="N90" s="1"/>
      <c r="O90" s="1"/>
      <c r="P90" s="147"/>
      <c r="Q90" s="1" t="s">
        <v>85</v>
      </c>
      <c r="R90" s="1" t="s">
        <v>119</v>
      </c>
      <c r="S90" s="1">
        <v>751410000</v>
      </c>
      <c r="T90" s="1">
        <v>0</v>
      </c>
      <c r="U90" s="154" t="e">
        <f>M90-#REF!</f>
        <v>#REF!</v>
      </c>
    </row>
    <row r="91" spans="1:21" s="128" customFormat="1" ht="24" x14ac:dyDescent="0.25">
      <c r="A91" s="144">
        <v>80</v>
      </c>
      <c r="B91" s="144" t="s">
        <v>531</v>
      </c>
      <c r="C91" s="3" t="s">
        <v>518</v>
      </c>
      <c r="D91" s="146" t="s">
        <v>25</v>
      </c>
      <c r="E91" s="146" t="s">
        <v>306</v>
      </c>
      <c r="F91" s="146" t="s">
        <v>137</v>
      </c>
      <c r="G91" s="146" t="s">
        <v>306</v>
      </c>
      <c r="H91" s="146" t="s">
        <v>137</v>
      </c>
      <c r="I91" s="146" t="s">
        <v>170</v>
      </c>
      <c r="J91" s="146" t="s">
        <v>36</v>
      </c>
      <c r="K91" s="150">
        <v>2</v>
      </c>
      <c r="L91" s="145">
        <v>40000</v>
      </c>
      <c r="M91" s="145">
        <f t="shared" si="1"/>
        <v>80000</v>
      </c>
      <c r="N91" s="146"/>
      <c r="O91" s="146"/>
      <c r="P91" s="131"/>
      <c r="Q91" s="146" t="s">
        <v>94</v>
      </c>
      <c r="R91" s="146" t="s">
        <v>99</v>
      </c>
      <c r="S91" s="146">
        <v>751410000</v>
      </c>
      <c r="T91" s="146">
        <v>0</v>
      </c>
      <c r="U91" s="154" t="e">
        <f>M91-#REF!</f>
        <v>#REF!</v>
      </c>
    </row>
    <row r="92" spans="1:21" s="128" customFormat="1" ht="24" x14ac:dyDescent="0.25">
      <c r="A92" s="144">
        <v>81</v>
      </c>
      <c r="B92" s="144" t="s">
        <v>531</v>
      </c>
      <c r="C92" s="5" t="s">
        <v>518</v>
      </c>
      <c r="D92" s="146" t="s">
        <v>25</v>
      </c>
      <c r="E92" s="146" t="s">
        <v>307</v>
      </c>
      <c r="F92" s="146" t="s">
        <v>82</v>
      </c>
      <c r="G92" s="146" t="s">
        <v>307</v>
      </c>
      <c r="H92" s="146" t="s">
        <v>82</v>
      </c>
      <c r="I92" s="146" t="s">
        <v>158</v>
      </c>
      <c r="J92" s="146" t="s">
        <v>25</v>
      </c>
      <c r="K92" s="150">
        <v>1</v>
      </c>
      <c r="L92" s="145">
        <v>7500</v>
      </c>
      <c r="M92" s="145">
        <f t="shared" si="1"/>
        <v>7500</v>
      </c>
      <c r="N92" s="146"/>
      <c r="O92" s="146"/>
      <c r="P92" s="131"/>
      <c r="Q92" s="146" t="s">
        <v>85</v>
      </c>
      <c r="R92" s="146" t="s">
        <v>86</v>
      </c>
      <c r="S92" s="146">
        <v>751410000</v>
      </c>
      <c r="T92" s="146">
        <v>0</v>
      </c>
      <c r="U92" s="154" t="e">
        <f>M92-#REF!</f>
        <v>#REF!</v>
      </c>
    </row>
    <row r="93" spans="1:21" s="128" customFormat="1" ht="24" x14ac:dyDescent="0.25">
      <c r="A93" s="144">
        <v>82</v>
      </c>
      <c r="B93" s="144" t="s">
        <v>531</v>
      </c>
      <c r="C93" s="5" t="s">
        <v>526</v>
      </c>
      <c r="D93" s="146" t="s">
        <v>25</v>
      </c>
      <c r="E93" s="146" t="s">
        <v>308</v>
      </c>
      <c r="F93" s="146" t="s">
        <v>83</v>
      </c>
      <c r="G93" s="146" t="s">
        <v>308</v>
      </c>
      <c r="H93" s="146" t="s">
        <v>83</v>
      </c>
      <c r="I93" s="146" t="s">
        <v>170</v>
      </c>
      <c r="J93" s="146" t="s">
        <v>25</v>
      </c>
      <c r="K93" s="150">
        <v>1</v>
      </c>
      <c r="L93" s="145">
        <v>150000</v>
      </c>
      <c r="M93" s="145">
        <f t="shared" si="1"/>
        <v>150000</v>
      </c>
      <c r="N93" s="146"/>
      <c r="O93" s="146"/>
      <c r="P93" s="131"/>
      <c r="Q93" s="146" t="s">
        <v>98</v>
      </c>
      <c r="R93" s="146" t="s">
        <v>119</v>
      </c>
      <c r="S93" s="146">
        <v>751410000</v>
      </c>
      <c r="T93" s="146">
        <v>0</v>
      </c>
      <c r="U93" s="154" t="e">
        <f>M93-#REF!</f>
        <v>#REF!</v>
      </c>
    </row>
    <row r="94" spans="1:21" s="128" customFormat="1" ht="36" x14ac:dyDescent="0.25">
      <c r="A94" s="144">
        <v>83</v>
      </c>
      <c r="B94" s="144" t="s">
        <v>531</v>
      </c>
      <c r="C94" s="5" t="s">
        <v>526</v>
      </c>
      <c r="D94" s="146" t="s">
        <v>25</v>
      </c>
      <c r="E94" s="146" t="s">
        <v>309</v>
      </c>
      <c r="F94" s="146" t="s">
        <v>84</v>
      </c>
      <c r="G94" s="146" t="s">
        <v>309</v>
      </c>
      <c r="H94" s="146" t="s">
        <v>84</v>
      </c>
      <c r="I94" s="146" t="s">
        <v>170</v>
      </c>
      <c r="J94" s="146" t="s">
        <v>114</v>
      </c>
      <c r="K94" s="150">
        <v>7</v>
      </c>
      <c r="L94" s="145">
        <v>6000</v>
      </c>
      <c r="M94" s="145">
        <f t="shared" si="1"/>
        <v>42000</v>
      </c>
      <c r="N94" s="146"/>
      <c r="O94" s="146"/>
      <c r="P94" s="131"/>
      <c r="Q94" s="146" t="s">
        <v>98</v>
      </c>
      <c r="R94" s="146" t="s">
        <v>119</v>
      </c>
      <c r="S94" s="146">
        <v>751410000</v>
      </c>
      <c r="T94" s="146">
        <v>0</v>
      </c>
      <c r="U94" s="154" t="e">
        <f>M94-#REF!</f>
        <v>#REF!</v>
      </c>
    </row>
    <row r="95" spans="1:21" s="128" customFormat="1" ht="24" x14ac:dyDescent="0.25">
      <c r="A95" s="144">
        <v>84</v>
      </c>
      <c r="B95" s="144" t="s">
        <v>531</v>
      </c>
      <c r="C95" s="8" t="s">
        <v>530</v>
      </c>
      <c r="D95" s="146" t="s">
        <v>36</v>
      </c>
      <c r="E95" s="146" t="s">
        <v>100</v>
      </c>
      <c r="F95" s="146" t="s">
        <v>100</v>
      </c>
      <c r="G95" s="146" t="s">
        <v>100</v>
      </c>
      <c r="H95" s="146" t="s">
        <v>100</v>
      </c>
      <c r="I95" s="146" t="s">
        <v>170</v>
      </c>
      <c r="J95" s="146" t="s">
        <v>114</v>
      </c>
      <c r="K95" s="150">
        <v>2</v>
      </c>
      <c r="L95" s="145">
        <v>25000</v>
      </c>
      <c r="M95" s="145">
        <f t="shared" si="1"/>
        <v>50000</v>
      </c>
      <c r="N95" s="146"/>
      <c r="O95" s="146"/>
      <c r="P95" s="131"/>
      <c r="Q95" s="146" t="s">
        <v>94</v>
      </c>
      <c r="R95" s="146" t="s">
        <v>119</v>
      </c>
      <c r="S95" s="146">
        <v>751410000</v>
      </c>
      <c r="T95" s="146">
        <v>100</v>
      </c>
      <c r="U95" s="154" t="e">
        <f>M95-#REF!</f>
        <v>#REF!</v>
      </c>
    </row>
    <row r="96" spans="1:21" s="128" customFormat="1" ht="24" x14ac:dyDescent="0.25">
      <c r="A96" s="144">
        <v>85</v>
      </c>
      <c r="B96" s="144" t="s">
        <v>531</v>
      </c>
      <c r="C96" s="5" t="s">
        <v>518</v>
      </c>
      <c r="D96" s="146" t="s">
        <v>25</v>
      </c>
      <c r="E96" s="146" t="s">
        <v>310</v>
      </c>
      <c r="F96" s="146" t="s">
        <v>102</v>
      </c>
      <c r="G96" s="146" t="s">
        <v>310</v>
      </c>
      <c r="H96" s="146" t="s">
        <v>102</v>
      </c>
      <c r="I96" s="146" t="s">
        <v>170</v>
      </c>
      <c r="J96" s="146" t="s">
        <v>25</v>
      </c>
      <c r="K96" s="150">
        <v>1</v>
      </c>
      <c r="L96" s="145">
        <v>150000</v>
      </c>
      <c r="M96" s="145">
        <f t="shared" si="1"/>
        <v>150000</v>
      </c>
      <c r="N96" s="146"/>
      <c r="O96" s="146"/>
      <c r="P96" s="131"/>
      <c r="Q96" s="146" t="s">
        <v>93</v>
      </c>
      <c r="R96" s="146" t="s">
        <v>119</v>
      </c>
      <c r="S96" s="146">
        <v>751410000</v>
      </c>
      <c r="T96" s="146">
        <v>0</v>
      </c>
      <c r="U96" s="154" t="e">
        <f>M96-#REF!</f>
        <v>#REF!</v>
      </c>
    </row>
    <row r="97" spans="1:21" s="128" customFormat="1" ht="24" x14ac:dyDescent="0.25">
      <c r="A97" s="144">
        <v>86</v>
      </c>
      <c r="B97" s="144" t="s">
        <v>531</v>
      </c>
      <c r="C97" s="8" t="s">
        <v>529</v>
      </c>
      <c r="D97" s="146" t="s">
        <v>36</v>
      </c>
      <c r="E97" s="146" t="s">
        <v>311</v>
      </c>
      <c r="F97" s="146" t="s">
        <v>103</v>
      </c>
      <c r="G97" s="146" t="s">
        <v>311</v>
      </c>
      <c r="H97" s="146" t="s">
        <v>103</v>
      </c>
      <c r="I97" s="146" t="s">
        <v>170</v>
      </c>
      <c r="J97" s="146" t="s">
        <v>114</v>
      </c>
      <c r="K97" s="150">
        <v>1</v>
      </c>
      <c r="L97" s="145">
        <v>40000</v>
      </c>
      <c r="M97" s="145">
        <f t="shared" si="1"/>
        <v>40000</v>
      </c>
      <c r="N97" s="146"/>
      <c r="O97" s="146"/>
      <c r="P97" s="131"/>
      <c r="Q97" s="146" t="s">
        <v>91</v>
      </c>
      <c r="R97" s="146" t="s">
        <v>119</v>
      </c>
      <c r="S97" s="146">
        <v>751410000</v>
      </c>
      <c r="T97" s="146">
        <v>0</v>
      </c>
      <c r="U97" s="154" t="e">
        <f>M97-#REF!</f>
        <v>#REF!</v>
      </c>
    </row>
    <row r="98" spans="1:21" ht="24" x14ac:dyDescent="0.25">
      <c r="A98" s="144">
        <v>87</v>
      </c>
      <c r="B98" s="144" t="s">
        <v>531</v>
      </c>
      <c r="C98" s="3" t="s">
        <v>527</v>
      </c>
      <c r="D98" s="1" t="s">
        <v>36</v>
      </c>
      <c r="E98" s="1" t="s">
        <v>312</v>
      </c>
      <c r="F98" s="1" t="s">
        <v>104</v>
      </c>
      <c r="G98" s="1" t="s">
        <v>312</v>
      </c>
      <c r="H98" s="1" t="s">
        <v>104</v>
      </c>
      <c r="I98" s="146" t="s">
        <v>170</v>
      </c>
      <c r="J98" s="1" t="s">
        <v>114</v>
      </c>
      <c r="K98" s="150">
        <v>20</v>
      </c>
      <c r="L98" s="145">
        <v>12000</v>
      </c>
      <c r="M98" s="145">
        <f t="shared" si="1"/>
        <v>240000</v>
      </c>
      <c r="N98" s="1"/>
      <c r="O98" s="1"/>
      <c r="P98" s="147"/>
      <c r="Q98" s="1" t="s">
        <v>92</v>
      </c>
      <c r="R98" s="1" t="s">
        <v>119</v>
      </c>
      <c r="S98" s="1">
        <v>751410000</v>
      </c>
      <c r="T98" s="1">
        <v>0</v>
      </c>
      <c r="U98" s="154" t="e">
        <f>M98-#REF!</f>
        <v>#REF!</v>
      </c>
    </row>
    <row r="99" spans="1:21" ht="24" x14ac:dyDescent="0.25">
      <c r="A99" s="144">
        <v>88</v>
      </c>
      <c r="B99" s="144" t="s">
        <v>531</v>
      </c>
      <c r="C99" s="3" t="s">
        <v>527</v>
      </c>
      <c r="D99" s="144" t="s">
        <v>25</v>
      </c>
      <c r="E99" s="1" t="s">
        <v>313</v>
      </c>
      <c r="F99" s="1" t="s">
        <v>145</v>
      </c>
      <c r="G99" s="1" t="s">
        <v>313</v>
      </c>
      <c r="H99" s="1" t="s">
        <v>145</v>
      </c>
      <c r="I99" s="1" t="s">
        <v>112</v>
      </c>
      <c r="J99" s="1" t="s">
        <v>101</v>
      </c>
      <c r="K99" s="150">
        <v>4500</v>
      </c>
      <c r="L99" s="145">
        <v>800</v>
      </c>
      <c r="M99" s="145">
        <f t="shared" si="1"/>
        <v>3600000</v>
      </c>
      <c r="N99" s="1"/>
      <c r="O99" s="1"/>
      <c r="P99" s="147"/>
      <c r="Q99" s="1" t="s">
        <v>90</v>
      </c>
      <c r="R99" s="1" t="s">
        <v>119</v>
      </c>
      <c r="S99" s="1">
        <v>751410000</v>
      </c>
      <c r="T99" s="1">
        <v>0</v>
      </c>
      <c r="U99" s="154" t="e">
        <f>M99-#REF!</f>
        <v>#REF!</v>
      </c>
    </row>
    <row r="100" spans="1:21" ht="24" x14ac:dyDescent="0.25">
      <c r="A100" s="144">
        <v>89</v>
      </c>
      <c r="B100" s="144" t="s">
        <v>531</v>
      </c>
      <c r="C100" s="3" t="s">
        <v>518</v>
      </c>
      <c r="D100" s="144" t="s">
        <v>25</v>
      </c>
      <c r="E100" s="146" t="s">
        <v>314</v>
      </c>
      <c r="F100" s="146" t="s">
        <v>141</v>
      </c>
      <c r="G100" s="146" t="s">
        <v>314</v>
      </c>
      <c r="H100" s="146" t="s">
        <v>141</v>
      </c>
      <c r="I100" s="146" t="s">
        <v>170</v>
      </c>
      <c r="J100" s="146" t="s">
        <v>114</v>
      </c>
      <c r="K100" s="150">
        <v>20</v>
      </c>
      <c r="L100" s="145">
        <v>12000</v>
      </c>
      <c r="M100" s="145">
        <f t="shared" si="1"/>
        <v>240000</v>
      </c>
      <c r="N100" s="146"/>
      <c r="O100" s="146"/>
      <c r="P100" s="131"/>
      <c r="Q100" s="146" t="s">
        <v>92</v>
      </c>
      <c r="R100" s="1" t="s">
        <v>119</v>
      </c>
      <c r="S100" s="1">
        <v>751410000</v>
      </c>
      <c r="T100" s="1">
        <v>0</v>
      </c>
      <c r="U100" s="154" t="e">
        <f>M100-#REF!</f>
        <v>#REF!</v>
      </c>
    </row>
    <row r="101" spans="1:21" ht="36" x14ac:dyDescent="0.25">
      <c r="A101" s="144">
        <v>90</v>
      </c>
      <c r="B101" s="144" t="s">
        <v>531</v>
      </c>
      <c r="C101" s="3" t="s">
        <v>527</v>
      </c>
      <c r="D101" s="144" t="s">
        <v>25</v>
      </c>
      <c r="E101" s="146" t="s">
        <v>315</v>
      </c>
      <c r="F101" s="146" t="s">
        <v>148</v>
      </c>
      <c r="G101" s="146" t="s">
        <v>315</v>
      </c>
      <c r="H101" s="146" t="s">
        <v>148</v>
      </c>
      <c r="I101" s="146" t="s">
        <v>112</v>
      </c>
      <c r="J101" s="146" t="s">
        <v>101</v>
      </c>
      <c r="K101" s="150">
        <v>1000</v>
      </c>
      <c r="L101" s="145">
        <v>5500</v>
      </c>
      <c r="M101" s="145">
        <f t="shared" si="1"/>
        <v>5500000</v>
      </c>
      <c r="N101" s="146"/>
      <c r="O101" s="146"/>
      <c r="P101" s="131"/>
      <c r="Q101" s="146" t="s">
        <v>91</v>
      </c>
      <c r="R101" s="1" t="s">
        <v>119</v>
      </c>
      <c r="S101" s="1">
        <v>751410000</v>
      </c>
      <c r="T101" s="1">
        <v>0</v>
      </c>
      <c r="U101" s="154" t="e">
        <f>M101-#REF!</f>
        <v>#REF!</v>
      </c>
    </row>
    <row r="102" spans="1:21" ht="24" x14ac:dyDescent="0.25">
      <c r="A102" s="144">
        <v>91</v>
      </c>
      <c r="B102" s="144" t="s">
        <v>531</v>
      </c>
      <c r="C102" s="3" t="s">
        <v>527</v>
      </c>
      <c r="D102" s="144" t="s">
        <v>25</v>
      </c>
      <c r="E102" s="146" t="s">
        <v>508</v>
      </c>
      <c r="F102" s="146" t="s">
        <v>508</v>
      </c>
      <c r="G102" s="146" t="s">
        <v>508</v>
      </c>
      <c r="H102" s="146" t="s">
        <v>508</v>
      </c>
      <c r="I102" s="146" t="s">
        <v>112</v>
      </c>
      <c r="J102" s="146" t="s">
        <v>25</v>
      </c>
      <c r="K102" s="150">
        <v>1</v>
      </c>
      <c r="L102" s="145">
        <v>5000000</v>
      </c>
      <c r="M102" s="145">
        <f t="shared" si="1"/>
        <v>5000000</v>
      </c>
      <c r="N102" s="146"/>
      <c r="O102" s="146"/>
      <c r="P102" s="131"/>
      <c r="Q102" s="146" t="s">
        <v>91</v>
      </c>
      <c r="R102" s="1" t="s">
        <v>509</v>
      </c>
      <c r="S102" s="1">
        <v>751410000</v>
      </c>
      <c r="T102" s="1">
        <v>0</v>
      </c>
      <c r="U102" s="154" t="e">
        <f>M102-#REF!</f>
        <v>#REF!</v>
      </c>
    </row>
    <row r="103" spans="1:21" ht="24" x14ac:dyDescent="0.25">
      <c r="A103" s="144">
        <v>92</v>
      </c>
      <c r="B103" s="144" t="s">
        <v>531</v>
      </c>
      <c r="C103" s="5" t="s">
        <v>524</v>
      </c>
      <c r="D103" s="144" t="s">
        <v>36</v>
      </c>
      <c r="E103" s="146" t="s">
        <v>316</v>
      </c>
      <c r="F103" s="146" t="s">
        <v>151</v>
      </c>
      <c r="G103" s="146" t="s">
        <v>316</v>
      </c>
      <c r="H103" s="146" t="s">
        <v>151</v>
      </c>
      <c r="I103" s="146" t="s">
        <v>170</v>
      </c>
      <c r="J103" s="146" t="s">
        <v>114</v>
      </c>
      <c r="K103" s="150">
        <v>5</v>
      </c>
      <c r="L103" s="145">
        <v>7500</v>
      </c>
      <c r="M103" s="145">
        <f t="shared" si="1"/>
        <v>37500</v>
      </c>
      <c r="N103" s="146"/>
      <c r="O103" s="146"/>
      <c r="P103" s="131"/>
      <c r="Q103" s="146" t="s">
        <v>85</v>
      </c>
      <c r="R103" s="1" t="s">
        <v>119</v>
      </c>
      <c r="S103" s="1">
        <v>751410000</v>
      </c>
      <c r="T103" s="1">
        <v>0</v>
      </c>
      <c r="U103" s="154" t="e">
        <f>M103-#REF!</f>
        <v>#REF!</v>
      </c>
    </row>
    <row r="104" spans="1:21" ht="36" x14ac:dyDescent="0.25">
      <c r="A104" s="144">
        <v>93</v>
      </c>
      <c r="B104" s="144" t="s">
        <v>531</v>
      </c>
      <c r="C104" s="3" t="s">
        <v>524</v>
      </c>
      <c r="D104" s="144" t="s">
        <v>36</v>
      </c>
      <c r="E104" s="146" t="s">
        <v>317</v>
      </c>
      <c r="F104" s="146" t="s">
        <v>149</v>
      </c>
      <c r="G104" s="146" t="s">
        <v>317</v>
      </c>
      <c r="H104" s="146" t="s">
        <v>149</v>
      </c>
      <c r="I104" s="146" t="s">
        <v>112</v>
      </c>
      <c r="J104" s="146" t="s">
        <v>114</v>
      </c>
      <c r="K104" s="150">
        <v>120</v>
      </c>
      <c r="L104" s="145">
        <v>28000</v>
      </c>
      <c r="M104" s="145">
        <f t="shared" si="1"/>
        <v>3360000</v>
      </c>
      <c r="N104" s="146"/>
      <c r="O104" s="146"/>
      <c r="P104" s="131"/>
      <c r="Q104" s="146" t="s">
        <v>90</v>
      </c>
      <c r="R104" s="1" t="s">
        <v>119</v>
      </c>
      <c r="S104" s="1">
        <v>751410000</v>
      </c>
      <c r="T104" s="1">
        <v>0</v>
      </c>
      <c r="U104" s="154" t="e">
        <f>M104-#REF!</f>
        <v>#REF!</v>
      </c>
    </row>
    <row r="105" spans="1:21" s="128" customFormat="1" ht="24" x14ac:dyDescent="0.25">
      <c r="A105" s="144">
        <v>94</v>
      </c>
      <c r="B105" s="144" t="s">
        <v>531</v>
      </c>
      <c r="C105" s="144" t="s">
        <v>528</v>
      </c>
      <c r="D105" s="146" t="s">
        <v>36</v>
      </c>
      <c r="E105" s="146" t="s">
        <v>318</v>
      </c>
      <c r="F105" s="146" t="s">
        <v>140</v>
      </c>
      <c r="G105" s="146" t="s">
        <v>318</v>
      </c>
      <c r="H105" s="146" t="s">
        <v>140</v>
      </c>
      <c r="I105" s="146" t="s">
        <v>209</v>
      </c>
      <c r="J105" s="146" t="s">
        <v>114</v>
      </c>
      <c r="K105" s="150">
        <v>2</v>
      </c>
      <c r="L105" s="145">
        <v>10000000</v>
      </c>
      <c r="M105" s="145">
        <f t="shared" si="1"/>
        <v>20000000</v>
      </c>
      <c r="N105" s="146"/>
      <c r="O105" s="146"/>
      <c r="P105" s="131"/>
      <c r="Q105" s="146" t="s">
        <v>91</v>
      </c>
      <c r="R105" s="146" t="s">
        <v>119</v>
      </c>
      <c r="S105" s="146">
        <v>751410000</v>
      </c>
      <c r="T105" s="146">
        <v>0</v>
      </c>
      <c r="U105" s="154" t="e">
        <f>M105-#REF!</f>
        <v>#REF!</v>
      </c>
    </row>
    <row r="106" spans="1:21" x14ac:dyDescent="0.25">
      <c r="A106" s="140"/>
      <c r="B106" s="140"/>
      <c r="C106" s="140"/>
      <c r="D106" s="140" t="s">
        <v>210</v>
      </c>
      <c r="E106" s="140"/>
      <c r="F106" s="140"/>
      <c r="G106" s="140"/>
      <c r="H106" s="140"/>
      <c r="I106" s="140"/>
      <c r="J106" s="140"/>
      <c r="K106" s="140"/>
      <c r="L106" s="140"/>
      <c r="M106" s="142">
        <f>SUM(M107:M180)</f>
        <v>106955237.766</v>
      </c>
      <c r="N106" s="140"/>
      <c r="O106" s="140"/>
      <c r="P106" s="140"/>
      <c r="Q106" s="140"/>
      <c r="R106" s="140"/>
      <c r="S106" s="140"/>
      <c r="T106" s="140"/>
    </row>
    <row r="107" spans="1:21" ht="24" x14ac:dyDescent="0.25">
      <c r="A107" s="1">
        <v>95</v>
      </c>
      <c r="B107" s="1"/>
      <c r="C107" s="1"/>
      <c r="D107" s="146" t="s">
        <v>36</v>
      </c>
      <c r="E107" s="1" t="s">
        <v>320</v>
      </c>
      <c r="F107" s="1" t="s">
        <v>265</v>
      </c>
      <c r="G107" s="1" t="s">
        <v>211</v>
      </c>
      <c r="H107" s="1" t="s">
        <v>211</v>
      </c>
      <c r="I107" s="146" t="s">
        <v>159</v>
      </c>
      <c r="J107" s="1" t="s">
        <v>114</v>
      </c>
      <c r="K107" s="1">
        <v>40</v>
      </c>
      <c r="L107" s="145">
        <v>35000</v>
      </c>
      <c r="M107" s="145">
        <f>K107*L107</f>
        <v>1400000</v>
      </c>
      <c r="N107" s="1"/>
      <c r="O107" s="1"/>
      <c r="P107" s="1"/>
      <c r="Q107" s="1" t="s">
        <v>98</v>
      </c>
      <c r="R107" s="1" t="s">
        <v>119</v>
      </c>
      <c r="S107" s="1">
        <v>751410000</v>
      </c>
      <c r="T107" s="1">
        <v>0</v>
      </c>
      <c r="U107" s="154" t="e">
        <f>M107-#REF!</f>
        <v>#REF!</v>
      </c>
    </row>
    <row r="108" spans="1:21" ht="24" x14ac:dyDescent="0.25">
      <c r="A108" s="1">
        <v>96</v>
      </c>
      <c r="B108" s="1"/>
      <c r="C108" s="1"/>
      <c r="D108" s="146" t="s">
        <v>36</v>
      </c>
      <c r="E108" s="1" t="s">
        <v>320</v>
      </c>
      <c r="F108" s="1" t="s">
        <v>265</v>
      </c>
      <c r="G108" s="1" t="s">
        <v>212</v>
      </c>
      <c r="H108" s="1" t="s">
        <v>212</v>
      </c>
      <c r="I108" s="146" t="s">
        <v>159</v>
      </c>
      <c r="J108" s="1" t="s">
        <v>114</v>
      </c>
      <c r="K108" s="1">
        <v>15</v>
      </c>
      <c r="L108" s="145">
        <v>40200</v>
      </c>
      <c r="M108" s="145">
        <f t="shared" ref="M108:M143" si="2">K108*L108</f>
        <v>603000</v>
      </c>
      <c r="N108" s="1"/>
      <c r="O108" s="1"/>
      <c r="P108" s="1"/>
      <c r="Q108" s="1" t="s">
        <v>98</v>
      </c>
      <c r="R108" s="1" t="s">
        <v>119</v>
      </c>
      <c r="S108" s="1">
        <v>751410000</v>
      </c>
      <c r="T108" s="1">
        <v>0</v>
      </c>
      <c r="U108" s="154" t="e">
        <f>M108-#REF!</f>
        <v>#REF!</v>
      </c>
    </row>
    <row r="109" spans="1:21" ht="24" x14ac:dyDescent="0.25">
      <c r="A109" s="1">
        <v>97</v>
      </c>
      <c r="B109" s="1"/>
      <c r="C109" s="1"/>
      <c r="D109" s="146" t="s">
        <v>36</v>
      </c>
      <c r="E109" s="1" t="s">
        <v>321</v>
      </c>
      <c r="F109" s="1" t="s">
        <v>266</v>
      </c>
      <c r="G109" s="1" t="s">
        <v>213</v>
      </c>
      <c r="H109" s="1" t="s">
        <v>213</v>
      </c>
      <c r="I109" s="146" t="s">
        <v>159</v>
      </c>
      <c r="J109" s="1" t="s">
        <v>114</v>
      </c>
      <c r="K109" s="1">
        <v>8</v>
      </c>
      <c r="L109" s="145">
        <v>34500</v>
      </c>
      <c r="M109" s="145">
        <f t="shared" si="2"/>
        <v>276000</v>
      </c>
      <c r="N109" s="1"/>
      <c r="O109" s="1"/>
      <c r="P109" s="1"/>
      <c r="Q109" s="1" t="s">
        <v>98</v>
      </c>
      <c r="R109" s="1" t="s">
        <v>119</v>
      </c>
      <c r="S109" s="1">
        <v>751410000</v>
      </c>
      <c r="T109" s="1">
        <v>0</v>
      </c>
      <c r="U109" s="154" t="e">
        <f>M109-#REF!</f>
        <v>#REF!</v>
      </c>
    </row>
    <row r="110" spans="1:21" ht="24" x14ac:dyDescent="0.25">
      <c r="A110" s="1">
        <v>98</v>
      </c>
      <c r="B110" s="1"/>
      <c r="C110" s="1"/>
      <c r="D110" s="146" t="s">
        <v>36</v>
      </c>
      <c r="E110" s="1" t="s">
        <v>321</v>
      </c>
      <c r="F110" s="1" t="s">
        <v>266</v>
      </c>
      <c r="G110" s="1" t="s">
        <v>214</v>
      </c>
      <c r="H110" s="1" t="s">
        <v>214</v>
      </c>
      <c r="I110" s="146" t="s">
        <v>159</v>
      </c>
      <c r="J110" s="1" t="s">
        <v>114</v>
      </c>
      <c r="K110" s="1">
        <v>12</v>
      </c>
      <c r="L110" s="145">
        <v>34000</v>
      </c>
      <c r="M110" s="145">
        <f t="shared" si="2"/>
        <v>408000</v>
      </c>
      <c r="N110" s="1"/>
      <c r="O110" s="1"/>
      <c r="P110" s="1"/>
      <c r="Q110" s="1" t="s">
        <v>98</v>
      </c>
      <c r="R110" s="1" t="s">
        <v>119</v>
      </c>
      <c r="S110" s="1">
        <v>751410000</v>
      </c>
      <c r="T110" s="1">
        <v>0</v>
      </c>
      <c r="U110" s="154" t="e">
        <f>M110-#REF!</f>
        <v>#REF!</v>
      </c>
    </row>
    <row r="111" spans="1:21" ht="24" x14ac:dyDescent="0.25">
      <c r="A111" s="1">
        <v>99</v>
      </c>
      <c r="B111" s="1"/>
      <c r="C111" s="1"/>
      <c r="D111" s="146" t="s">
        <v>36</v>
      </c>
      <c r="E111" s="1" t="s">
        <v>321</v>
      </c>
      <c r="F111" s="1" t="s">
        <v>266</v>
      </c>
      <c r="G111" s="1" t="s">
        <v>215</v>
      </c>
      <c r="H111" s="1" t="s">
        <v>215</v>
      </c>
      <c r="I111" s="146" t="s">
        <v>159</v>
      </c>
      <c r="J111" s="1" t="s">
        <v>114</v>
      </c>
      <c r="K111" s="1">
        <v>8</v>
      </c>
      <c r="L111" s="145">
        <v>34000</v>
      </c>
      <c r="M111" s="145">
        <f t="shared" si="2"/>
        <v>272000</v>
      </c>
      <c r="N111" s="1"/>
      <c r="O111" s="1"/>
      <c r="P111" s="1"/>
      <c r="Q111" s="1" t="s">
        <v>98</v>
      </c>
      <c r="R111" s="1" t="s">
        <v>119</v>
      </c>
      <c r="S111" s="1">
        <v>751410000</v>
      </c>
      <c r="T111" s="1">
        <v>0</v>
      </c>
      <c r="U111" s="154" t="e">
        <f>M111-#REF!</f>
        <v>#REF!</v>
      </c>
    </row>
    <row r="112" spans="1:21" ht="24" x14ac:dyDescent="0.25">
      <c r="A112" s="1">
        <v>100</v>
      </c>
      <c r="B112" s="1"/>
      <c r="C112" s="1"/>
      <c r="D112" s="146" t="s">
        <v>36</v>
      </c>
      <c r="E112" s="1" t="s">
        <v>321</v>
      </c>
      <c r="F112" s="1" t="s">
        <v>266</v>
      </c>
      <c r="G112" s="1" t="s">
        <v>216</v>
      </c>
      <c r="H112" s="1" t="s">
        <v>216</v>
      </c>
      <c r="I112" s="146" t="s">
        <v>159</v>
      </c>
      <c r="J112" s="1" t="s">
        <v>114</v>
      </c>
      <c r="K112" s="1">
        <v>12</v>
      </c>
      <c r="L112" s="145">
        <v>34000</v>
      </c>
      <c r="M112" s="145">
        <f t="shared" si="2"/>
        <v>408000</v>
      </c>
      <c r="N112" s="1"/>
      <c r="O112" s="1"/>
      <c r="P112" s="1"/>
      <c r="Q112" s="1" t="s">
        <v>98</v>
      </c>
      <c r="R112" s="1" t="s">
        <v>119</v>
      </c>
      <c r="S112" s="1">
        <v>751410000</v>
      </c>
      <c r="T112" s="1">
        <v>0</v>
      </c>
      <c r="U112" s="154" t="e">
        <f>M112-#REF!</f>
        <v>#REF!</v>
      </c>
    </row>
    <row r="113" spans="1:21" s="128" customFormat="1" ht="24" x14ac:dyDescent="0.25">
      <c r="A113" s="1">
        <v>101</v>
      </c>
      <c r="B113" s="146"/>
      <c r="C113" s="146"/>
      <c r="D113" s="146" t="s">
        <v>36</v>
      </c>
      <c r="E113" s="146" t="s">
        <v>319</v>
      </c>
      <c r="F113" s="146" t="s">
        <v>217</v>
      </c>
      <c r="G113" s="146" t="s">
        <v>319</v>
      </c>
      <c r="H113" s="146" t="s">
        <v>217</v>
      </c>
      <c r="I113" s="146" t="s">
        <v>170</v>
      </c>
      <c r="J113" s="146" t="s">
        <v>114</v>
      </c>
      <c r="K113" s="146">
        <v>2</v>
      </c>
      <c r="L113" s="145">
        <v>9000</v>
      </c>
      <c r="M113" s="145">
        <f t="shared" si="2"/>
        <v>18000</v>
      </c>
      <c r="N113" s="146"/>
      <c r="O113" s="146"/>
      <c r="P113" s="146"/>
      <c r="Q113" s="146" t="s">
        <v>93</v>
      </c>
      <c r="R113" s="146" t="s">
        <v>119</v>
      </c>
      <c r="S113" s="146">
        <v>751410000</v>
      </c>
      <c r="T113" s="146">
        <v>0</v>
      </c>
      <c r="U113" s="154" t="e">
        <f>M113-#REF!</f>
        <v>#REF!</v>
      </c>
    </row>
    <row r="114" spans="1:21" ht="60" x14ac:dyDescent="0.25">
      <c r="A114" s="1">
        <v>102</v>
      </c>
      <c r="B114" s="1"/>
      <c r="C114" s="1"/>
      <c r="D114" s="146" t="s">
        <v>36</v>
      </c>
      <c r="E114" s="1" t="s">
        <v>322</v>
      </c>
      <c r="F114" s="1" t="s">
        <v>218</v>
      </c>
      <c r="G114" s="1" t="s">
        <v>322</v>
      </c>
      <c r="H114" s="1" t="s">
        <v>218</v>
      </c>
      <c r="I114" s="146" t="s">
        <v>170</v>
      </c>
      <c r="J114" s="1" t="s">
        <v>114</v>
      </c>
      <c r="K114" s="1">
        <v>100</v>
      </c>
      <c r="L114" s="145">
        <v>20</v>
      </c>
      <c r="M114" s="145">
        <f t="shared" si="2"/>
        <v>2000</v>
      </c>
      <c r="N114" s="1"/>
      <c r="O114" s="1"/>
      <c r="P114" s="1"/>
      <c r="Q114" s="1" t="s">
        <v>93</v>
      </c>
      <c r="R114" s="1" t="s">
        <v>119</v>
      </c>
      <c r="S114" s="1">
        <v>751410000</v>
      </c>
      <c r="T114" s="1">
        <v>0</v>
      </c>
      <c r="U114" s="154" t="e">
        <f>M114-#REF!</f>
        <v>#REF!</v>
      </c>
    </row>
    <row r="115" spans="1:21" ht="24" x14ac:dyDescent="0.25">
      <c r="A115" s="1">
        <v>103</v>
      </c>
      <c r="B115" s="1"/>
      <c r="C115" s="1"/>
      <c r="D115" s="146" t="s">
        <v>36</v>
      </c>
      <c r="E115" s="1" t="s">
        <v>323</v>
      </c>
      <c r="F115" s="1" t="s">
        <v>219</v>
      </c>
      <c r="G115" s="1" t="s">
        <v>323</v>
      </c>
      <c r="H115" s="1" t="s">
        <v>219</v>
      </c>
      <c r="I115" s="146" t="s">
        <v>170</v>
      </c>
      <c r="J115" s="1" t="s">
        <v>278</v>
      </c>
      <c r="K115" s="1">
        <v>305</v>
      </c>
      <c r="L115" s="145">
        <v>200</v>
      </c>
      <c r="M115" s="145">
        <f t="shared" si="2"/>
        <v>61000</v>
      </c>
      <c r="N115" s="1"/>
      <c r="O115" s="1"/>
      <c r="P115" s="1"/>
      <c r="Q115" s="1" t="s">
        <v>93</v>
      </c>
      <c r="R115" s="1" t="s">
        <v>119</v>
      </c>
      <c r="S115" s="1">
        <v>751410000</v>
      </c>
      <c r="T115" s="1">
        <v>0</v>
      </c>
      <c r="U115" s="154" t="e">
        <f>M115-#REF!</f>
        <v>#REF!</v>
      </c>
    </row>
    <row r="116" spans="1:21" ht="60" x14ac:dyDescent="0.25">
      <c r="A116" s="1">
        <v>104</v>
      </c>
      <c r="B116" s="1"/>
      <c r="C116" s="1"/>
      <c r="D116" s="146" t="s">
        <v>36</v>
      </c>
      <c r="E116" s="1" t="s">
        <v>324</v>
      </c>
      <c r="F116" s="1" t="s">
        <v>220</v>
      </c>
      <c r="G116" s="1" t="s">
        <v>324</v>
      </c>
      <c r="H116" s="1" t="s">
        <v>220</v>
      </c>
      <c r="I116" s="146" t="s">
        <v>170</v>
      </c>
      <c r="J116" s="1" t="s">
        <v>114</v>
      </c>
      <c r="K116" s="1">
        <v>2</v>
      </c>
      <c r="L116" s="145">
        <f>80*320</f>
        <v>25600</v>
      </c>
      <c r="M116" s="145">
        <f t="shared" si="2"/>
        <v>51200</v>
      </c>
      <c r="N116" s="1"/>
      <c r="O116" s="1"/>
      <c r="P116" s="1"/>
      <c r="Q116" s="1" t="s">
        <v>93</v>
      </c>
      <c r="R116" s="1" t="s">
        <v>119</v>
      </c>
      <c r="S116" s="1">
        <v>751410000</v>
      </c>
      <c r="T116" s="1">
        <v>0</v>
      </c>
      <c r="U116" s="154" t="e">
        <f>M116-#REF!</f>
        <v>#REF!</v>
      </c>
    </row>
    <row r="117" spans="1:21" ht="24" x14ac:dyDescent="0.25">
      <c r="A117" s="1">
        <v>105</v>
      </c>
      <c r="B117" s="1"/>
      <c r="C117" s="1"/>
      <c r="D117" s="146" t="s">
        <v>36</v>
      </c>
      <c r="E117" s="1" t="s">
        <v>325</v>
      </c>
      <c r="F117" s="1" t="s">
        <v>221</v>
      </c>
      <c r="G117" s="1" t="s">
        <v>325</v>
      </c>
      <c r="H117" s="1" t="s">
        <v>221</v>
      </c>
      <c r="I117" s="146" t="s">
        <v>170</v>
      </c>
      <c r="J117" s="1" t="s">
        <v>114</v>
      </c>
      <c r="K117" s="1">
        <v>10</v>
      </c>
      <c r="L117" s="145">
        <v>3000</v>
      </c>
      <c r="M117" s="145">
        <f t="shared" si="2"/>
        <v>30000</v>
      </c>
      <c r="N117" s="1"/>
      <c r="O117" s="1"/>
      <c r="P117" s="1"/>
      <c r="Q117" s="1" t="s">
        <v>93</v>
      </c>
      <c r="R117" s="1" t="s">
        <v>119</v>
      </c>
      <c r="S117" s="1">
        <v>751410000</v>
      </c>
      <c r="T117" s="1">
        <v>0</v>
      </c>
      <c r="U117" s="154" t="e">
        <f>M117-#REF!</f>
        <v>#REF!</v>
      </c>
    </row>
    <row r="118" spans="1:21" ht="24" x14ac:dyDescent="0.25">
      <c r="A118" s="1">
        <v>106</v>
      </c>
      <c r="B118" s="1"/>
      <c r="C118" s="1"/>
      <c r="D118" s="146" t="s">
        <v>36</v>
      </c>
      <c r="E118" s="1" t="s">
        <v>599</v>
      </c>
      <c r="F118" s="1" t="s">
        <v>599</v>
      </c>
      <c r="G118" s="1" t="s">
        <v>599</v>
      </c>
      <c r="H118" s="1" t="s">
        <v>599</v>
      </c>
      <c r="I118" s="146" t="s">
        <v>159</v>
      </c>
      <c r="J118" s="1" t="s">
        <v>114</v>
      </c>
      <c r="K118" s="1">
        <v>40</v>
      </c>
      <c r="L118" s="145">
        <v>14000</v>
      </c>
      <c r="M118" s="145">
        <f t="shared" si="2"/>
        <v>560000</v>
      </c>
      <c r="N118" s="1"/>
      <c r="O118" s="1"/>
      <c r="P118" s="1"/>
      <c r="Q118" s="1" t="s">
        <v>93</v>
      </c>
      <c r="R118" s="1" t="s">
        <v>119</v>
      </c>
      <c r="S118" s="1">
        <v>751410000</v>
      </c>
      <c r="T118" s="1">
        <v>0</v>
      </c>
      <c r="U118" s="154"/>
    </row>
    <row r="119" spans="1:21" ht="24" x14ac:dyDescent="0.25">
      <c r="A119" s="1">
        <v>107</v>
      </c>
      <c r="B119" s="1"/>
      <c r="C119" s="1"/>
      <c r="D119" s="146" t="s">
        <v>36</v>
      </c>
      <c r="E119" s="1" t="s">
        <v>326</v>
      </c>
      <c r="F119" s="1" t="s">
        <v>222</v>
      </c>
      <c r="G119" s="1" t="s">
        <v>326</v>
      </c>
      <c r="H119" s="1" t="s">
        <v>222</v>
      </c>
      <c r="I119" s="146" t="s">
        <v>159</v>
      </c>
      <c r="J119" s="1" t="s">
        <v>114</v>
      </c>
      <c r="K119" s="1">
        <v>100</v>
      </c>
      <c r="L119" s="145">
        <v>6000</v>
      </c>
      <c r="M119" s="145">
        <f t="shared" si="2"/>
        <v>600000</v>
      </c>
      <c r="N119" s="1"/>
      <c r="O119" s="1"/>
      <c r="P119" s="1"/>
      <c r="Q119" s="1" t="s">
        <v>93</v>
      </c>
      <c r="R119" s="1" t="s">
        <v>268</v>
      </c>
      <c r="S119" s="1">
        <v>751410000</v>
      </c>
      <c r="T119" s="1">
        <v>0</v>
      </c>
      <c r="U119" s="154" t="e">
        <f>M119-#REF!</f>
        <v>#REF!</v>
      </c>
    </row>
    <row r="120" spans="1:21" ht="24" x14ac:dyDescent="0.25">
      <c r="A120" s="1">
        <v>108</v>
      </c>
      <c r="B120" s="1"/>
      <c r="C120" s="1"/>
      <c r="D120" s="146" t="s">
        <v>36</v>
      </c>
      <c r="E120" s="1" t="s">
        <v>327</v>
      </c>
      <c r="F120" s="1" t="s">
        <v>223</v>
      </c>
      <c r="G120" s="1" t="s">
        <v>327</v>
      </c>
      <c r="H120" s="1" t="s">
        <v>223</v>
      </c>
      <c r="I120" s="146" t="s">
        <v>170</v>
      </c>
      <c r="J120" s="1" t="s">
        <v>113</v>
      </c>
      <c r="K120" s="1">
        <v>200</v>
      </c>
      <c r="L120" s="145">
        <v>129</v>
      </c>
      <c r="M120" s="145">
        <f t="shared" si="2"/>
        <v>25800</v>
      </c>
      <c r="N120" s="1"/>
      <c r="O120" s="1"/>
      <c r="P120" s="1"/>
      <c r="Q120" s="1" t="s">
        <v>85</v>
      </c>
      <c r="R120" s="1" t="s">
        <v>119</v>
      </c>
      <c r="S120" s="1">
        <v>751410000</v>
      </c>
      <c r="T120" s="1">
        <v>0</v>
      </c>
      <c r="U120" s="154" t="e">
        <f>M120-#REF!</f>
        <v>#REF!</v>
      </c>
    </row>
    <row r="121" spans="1:21" ht="24" x14ac:dyDescent="0.25">
      <c r="A121" s="1">
        <v>109</v>
      </c>
      <c r="B121" s="1"/>
      <c r="C121" s="1"/>
      <c r="D121" s="1" t="s">
        <v>25</v>
      </c>
      <c r="E121" s="1" t="s">
        <v>328</v>
      </c>
      <c r="F121" s="1" t="s">
        <v>267</v>
      </c>
      <c r="G121" s="1" t="s">
        <v>328</v>
      </c>
      <c r="H121" s="1" t="s">
        <v>224</v>
      </c>
      <c r="I121" s="1" t="s">
        <v>158</v>
      </c>
      <c r="J121" s="1" t="s">
        <v>25</v>
      </c>
      <c r="K121" s="1">
        <v>1</v>
      </c>
      <c r="L121" s="145">
        <v>6400000</v>
      </c>
      <c r="M121" s="145">
        <f t="shared" si="2"/>
        <v>6400000</v>
      </c>
      <c r="N121" s="1"/>
      <c r="O121" s="1"/>
      <c r="P121" s="1"/>
      <c r="Q121" s="1" t="s">
        <v>85</v>
      </c>
      <c r="R121" s="1" t="s">
        <v>269</v>
      </c>
      <c r="S121" s="1">
        <v>751110000</v>
      </c>
      <c r="T121" s="1">
        <v>0</v>
      </c>
      <c r="U121" s="154" t="e">
        <f>M121-#REF!</f>
        <v>#REF!</v>
      </c>
    </row>
    <row r="122" spans="1:21" ht="24" x14ac:dyDescent="0.25">
      <c r="A122" s="1">
        <v>110</v>
      </c>
      <c r="B122" s="1"/>
      <c r="C122" s="1"/>
      <c r="D122" s="1" t="s">
        <v>25</v>
      </c>
      <c r="E122" s="1" t="s">
        <v>328</v>
      </c>
      <c r="F122" s="1" t="s">
        <v>267</v>
      </c>
      <c r="G122" s="1" t="s">
        <v>328</v>
      </c>
      <c r="H122" s="1" t="s">
        <v>225</v>
      </c>
      <c r="I122" s="1" t="s">
        <v>158</v>
      </c>
      <c r="J122" s="1" t="s">
        <v>25</v>
      </c>
      <c r="K122" s="1">
        <v>1</v>
      </c>
      <c r="L122" s="145">
        <v>5796000</v>
      </c>
      <c r="M122" s="145">
        <f t="shared" si="2"/>
        <v>5796000</v>
      </c>
      <c r="N122" s="1"/>
      <c r="O122" s="1"/>
      <c r="P122" s="1"/>
      <c r="Q122" s="1" t="s">
        <v>85</v>
      </c>
      <c r="R122" s="1" t="s">
        <v>269</v>
      </c>
      <c r="S122" s="1">
        <v>751110000</v>
      </c>
      <c r="T122" s="1">
        <v>0</v>
      </c>
      <c r="U122" s="154" t="e">
        <f>M122-#REF!</f>
        <v>#REF!</v>
      </c>
    </row>
    <row r="123" spans="1:21" ht="24" x14ac:dyDescent="0.25">
      <c r="A123" s="1">
        <v>111</v>
      </c>
      <c r="B123" s="1"/>
      <c r="C123" s="1"/>
      <c r="D123" s="1" t="s">
        <v>25</v>
      </c>
      <c r="E123" s="1" t="s">
        <v>328</v>
      </c>
      <c r="F123" s="1" t="s">
        <v>267</v>
      </c>
      <c r="G123" s="1" t="s">
        <v>328</v>
      </c>
      <c r="H123" s="1" t="s">
        <v>226</v>
      </c>
      <c r="I123" s="1" t="s">
        <v>158</v>
      </c>
      <c r="J123" s="1" t="s">
        <v>25</v>
      </c>
      <c r="K123" s="1">
        <v>1</v>
      </c>
      <c r="L123" s="145">
        <v>1092639.166</v>
      </c>
      <c r="M123" s="145">
        <f t="shared" si="2"/>
        <v>1092639.166</v>
      </c>
      <c r="N123" s="1"/>
      <c r="O123" s="1"/>
      <c r="P123" s="1"/>
      <c r="Q123" s="1" t="s">
        <v>85</v>
      </c>
      <c r="R123" s="1" t="s">
        <v>269</v>
      </c>
      <c r="S123" s="1">
        <v>751110000</v>
      </c>
      <c r="T123" s="1">
        <v>0</v>
      </c>
      <c r="U123" s="154" t="e">
        <f>M123-#REF!</f>
        <v>#REF!</v>
      </c>
    </row>
    <row r="124" spans="1:21" ht="24" x14ac:dyDescent="0.25">
      <c r="A124" s="1">
        <v>112</v>
      </c>
      <c r="B124" s="1"/>
      <c r="C124" s="1"/>
      <c r="D124" s="1" t="s">
        <v>25</v>
      </c>
      <c r="E124" s="1" t="s">
        <v>328</v>
      </c>
      <c r="F124" s="1" t="s">
        <v>267</v>
      </c>
      <c r="G124" s="1" t="s">
        <v>328</v>
      </c>
      <c r="H124" s="1" t="s">
        <v>227</v>
      </c>
      <c r="I124" s="1" t="s">
        <v>158</v>
      </c>
      <c r="J124" s="1" t="s">
        <v>25</v>
      </c>
      <c r="K124" s="1">
        <v>1</v>
      </c>
      <c r="L124" s="145">
        <v>62400</v>
      </c>
      <c r="M124" s="145">
        <f t="shared" si="2"/>
        <v>62400</v>
      </c>
      <c r="N124" s="1"/>
      <c r="O124" s="1"/>
      <c r="P124" s="1"/>
      <c r="Q124" s="1" t="s">
        <v>85</v>
      </c>
      <c r="R124" s="1" t="s">
        <v>269</v>
      </c>
      <c r="S124" s="1">
        <v>751410000</v>
      </c>
      <c r="T124" s="1">
        <v>0</v>
      </c>
      <c r="U124" s="154" t="e">
        <f>M124-#REF!</f>
        <v>#REF!</v>
      </c>
    </row>
    <row r="125" spans="1:21" ht="36" x14ac:dyDescent="0.25">
      <c r="A125" s="1">
        <v>113</v>
      </c>
      <c r="B125" s="1"/>
      <c r="C125" s="1"/>
      <c r="D125" s="1" t="s">
        <v>25</v>
      </c>
      <c r="E125" s="1" t="s">
        <v>328</v>
      </c>
      <c r="F125" s="1" t="s">
        <v>267</v>
      </c>
      <c r="G125" s="1" t="s">
        <v>328</v>
      </c>
      <c r="H125" s="1" t="s">
        <v>228</v>
      </c>
      <c r="I125" s="1" t="s">
        <v>158</v>
      </c>
      <c r="J125" s="1" t="s">
        <v>25</v>
      </c>
      <c r="K125" s="1">
        <v>1</v>
      </c>
      <c r="L125" s="145">
        <v>5256000</v>
      </c>
      <c r="M125" s="145">
        <f t="shared" si="2"/>
        <v>5256000</v>
      </c>
      <c r="N125" s="1"/>
      <c r="O125" s="1"/>
      <c r="P125" s="1"/>
      <c r="Q125" s="1" t="s">
        <v>85</v>
      </c>
      <c r="R125" s="1" t="s">
        <v>269</v>
      </c>
      <c r="S125" s="144">
        <v>195220100</v>
      </c>
      <c r="T125" s="1">
        <v>0</v>
      </c>
      <c r="U125" s="154" t="e">
        <f>M125-#REF!</f>
        <v>#REF!</v>
      </c>
    </row>
    <row r="126" spans="1:21" ht="24" x14ac:dyDescent="0.25">
      <c r="A126" s="1">
        <v>114</v>
      </c>
      <c r="B126" s="1"/>
      <c r="C126" s="1"/>
      <c r="D126" s="1" t="s">
        <v>25</v>
      </c>
      <c r="E126" s="1" t="s">
        <v>328</v>
      </c>
      <c r="F126" s="1" t="s">
        <v>267</v>
      </c>
      <c r="G126" s="1" t="s">
        <v>328</v>
      </c>
      <c r="H126" s="1" t="s">
        <v>229</v>
      </c>
      <c r="I126" s="1" t="s">
        <v>158</v>
      </c>
      <c r="J126" s="1" t="s">
        <v>25</v>
      </c>
      <c r="K126" s="1">
        <v>1</v>
      </c>
      <c r="L126" s="145">
        <v>1736438</v>
      </c>
      <c r="M126" s="145">
        <f t="shared" si="2"/>
        <v>1736438</v>
      </c>
      <c r="N126" s="1"/>
      <c r="O126" s="1"/>
      <c r="P126" s="1"/>
      <c r="Q126" s="1" t="s">
        <v>85</v>
      </c>
      <c r="R126" s="1" t="s">
        <v>269</v>
      </c>
      <c r="S126" s="1">
        <v>751410000</v>
      </c>
      <c r="T126" s="1">
        <v>0</v>
      </c>
      <c r="U126" s="154" t="e">
        <f>M126-#REF!</f>
        <v>#REF!</v>
      </c>
    </row>
    <row r="127" spans="1:21" ht="24" x14ac:dyDescent="0.25">
      <c r="A127" s="1">
        <v>115</v>
      </c>
      <c r="B127" s="1"/>
      <c r="C127" s="1"/>
      <c r="D127" s="1" t="s">
        <v>25</v>
      </c>
      <c r="E127" s="1" t="s">
        <v>328</v>
      </c>
      <c r="F127" s="1" t="s">
        <v>267</v>
      </c>
      <c r="G127" s="1" t="s">
        <v>328</v>
      </c>
      <c r="H127" s="1" t="s">
        <v>230</v>
      </c>
      <c r="I127" s="1" t="s">
        <v>158</v>
      </c>
      <c r="J127" s="1" t="s">
        <v>25</v>
      </c>
      <c r="K127" s="1">
        <v>1</v>
      </c>
      <c r="L127" s="145">
        <v>207360</v>
      </c>
      <c r="M127" s="145">
        <f t="shared" si="2"/>
        <v>207360</v>
      </c>
      <c r="N127" s="1"/>
      <c r="O127" s="1"/>
      <c r="P127" s="1"/>
      <c r="Q127" s="1" t="s">
        <v>85</v>
      </c>
      <c r="R127" s="1" t="s">
        <v>269</v>
      </c>
      <c r="S127" s="144">
        <v>195220100</v>
      </c>
      <c r="T127" s="1">
        <v>0</v>
      </c>
      <c r="U127" s="154" t="e">
        <f>M127-#REF!</f>
        <v>#REF!</v>
      </c>
    </row>
    <row r="128" spans="1:21" ht="24" x14ac:dyDescent="0.25">
      <c r="A128" s="1">
        <v>116</v>
      </c>
      <c r="B128" s="1"/>
      <c r="C128" s="1"/>
      <c r="D128" s="1" t="s">
        <v>25</v>
      </c>
      <c r="E128" s="1" t="s">
        <v>328</v>
      </c>
      <c r="F128" s="1" t="s">
        <v>267</v>
      </c>
      <c r="G128" s="1" t="s">
        <v>328</v>
      </c>
      <c r="H128" s="1" t="s">
        <v>231</v>
      </c>
      <c r="I128" s="1" t="s">
        <v>158</v>
      </c>
      <c r="J128" s="1" t="s">
        <v>25</v>
      </c>
      <c r="K128" s="1">
        <v>1</v>
      </c>
      <c r="L128" s="145">
        <v>60000</v>
      </c>
      <c r="M128" s="145">
        <f t="shared" si="2"/>
        <v>60000</v>
      </c>
      <c r="N128" s="1"/>
      <c r="O128" s="1"/>
      <c r="P128" s="1"/>
      <c r="Q128" s="1" t="s">
        <v>85</v>
      </c>
      <c r="R128" s="1" t="s">
        <v>269</v>
      </c>
      <c r="S128" s="147"/>
      <c r="T128" s="1">
        <v>0</v>
      </c>
      <c r="U128" s="154" t="e">
        <f>M128-#REF!</f>
        <v>#REF!</v>
      </c>
    </row>
    <row r="129" spans="1:22" ht="24" x14ac:dyDescent="0.25">
      <c r="A129" s="1">
        <v>117</v>
      </c>
      <c r="B129" s="1"/>
      <c r="C129" s="1"/>
      <c r="D129" s="1" t="s">
        <v>25</v>
      </c>
      <c r="E129" s="1" t="s">
        <v>329</v>
      </c>
      <c r="F129" s="1" t="s">
        <v>232</v>
      </c>
      <c r="G129" s="1" t="s">
        <v>329</v>
      </c>
      <c r="H129" s="1" t="s">
        <v>232</v>
      </c>
      <c r="I129" s="146" t="s">
        <v>159</v>
      </c>
      <c r="J129" s="1" t="s">
        <v>25</v>
      </c>
      <c r="K129" s="1">
        <v>1</v>
      </c>
      <c r="L129" s="145">
        <v>616000</v>
      </c>
      <c r="M129" s="145">
        <f t="shared" si="2"/>
        <v>616000</v>
      </c>
      <c r="N129" s="1"/>
      <c r="O129" s="1"/>
      <c r="P129" s="1"/>
      <c r="Q129" s="1" t="s">
        <v>85</v>
      </c>
      <c r="R129" s="1" t="s">
        <v>269</v>
      </c>
      <c r="S129" s="1">
        <v>751110000</v>
      </c>
      <c r="T129" s="1">
        <v>0</v>
      </c>
      <c r="U129" s="154" t="e">
        <f>M129-#REF!</f>
        <v>#REF!</v>
      </c>
    </row>
    <row r="130" spans="1:22" ht="24" x14ac:dyDescent="0.25">
      <c r="A130" s="1">
        <v>118</v>
      </c>
      <c r="B130" s="1"/>
      <c r="C130" s="1"/>
      <c r="D130" s="1" t="s">
        <v>25</v>
      </c>
      <c r="E130" s="1" t="s">
        <v>330</v>
      </c>
      <c r="F130" s="1" t="s">
        <v>233</v>
      </c>
      <c r="G130" s="1" t="s">
        <v>330</v>
      </c>
      <c r="H130" s="1" t="s">
        <v>233</v>
      </c>
      <c r="I130" s="146" t="s">
        <v>159</v>
      </c>
      <c r="J130" s="1" t="s">
        <v>25</v>
      </c>
      <c r="K130" s="1">
        <v>1</v>
      </c>
      <c r="L130" s="145">
        <v>1540000</v>
      </c>
      <c r="M130" s="145">
        <f t="shared" si="2"/>
        <v>1540000</v>
      </c>
      <c r="N130" s="1"/>
      <c r="O130" s="1"/>
      <c r="P130" s="1"/>
      <c r="Q130" s="1" t="s">
        <v>85</v>
      </c>
      <c r="R130" s="1" t="s">
        <v>269</v>
      </c>
      <c r="S130" s="1">
        <v>751410000</v>
      </c>
      <c r="T130" s="1">
        <v>0</v>
      </c>
      <c r="U130" s="154" t="e">
        <f>M130-#REF!</f>
        <v>#REF!</v>
      </c>
    </row>
    <row r="131" spans="1:22" ht="24" x14ac:dyDescent="0.25">
      <c r="A131" s="1">
        <v>119</v>
      </c>
      <c r="B131" s="1"/>
      <c r="C131" s="1"/>
      <c r="D131" s="1" t="s">
        <v>25</v>
      </c>
      <c r="E131" s="1" t="s">
        <v>331</v>
      </c>
      <c r="F131" s="1" t="s">
        <v>234</v>
      </c>
      <c r="G131" s="1" t="s">
        <v>331</v>
      </c>
      <c r="H131" s="1" t="s">
        <v>234</v>
      </c>
      <c r="I131" s="146" t="s">
        <v>170</v>
      </c>
      <c r="J131" s="1" t="s">
        <v>25</v>
      </c>
      <c r="K131" s="1">
        <v>1</v>
      </c>
      <c r="L131" s="145">
        <v>280000</v>
      </c>
      <c r="M131" s="145">
        <f t="shared" si="2"/>
        <v>280000</v>
      </c>
      <c r="N131" s="1"/>
      <c r="O131" s="1"/>
      <c r="P131" s="1"/>
      <c r="Q131" s="1" t="s">
        <v>85</v>
      </c>
      <c r="R131" s="1" t="s">
        <v>269</v>
      </c>
      <c r="S131" s="1">
        <v>751410000</v>
      </c>
      <c r="T131" s="1">
        <v>0</v>
      </c>
      <c r="U131" s="154" t="e">
        <f>M131-#REF!</f>
        <v>#REF!</v>
      </c>
    </row>
    <row r="132" spans="1:22" ht="24" x14ac:dyDescent="0.25">
      <c r="A132" s="1">
        <v>120</v>
      </c>
      <c r="B132" s="1"/>
      <c r="C132" s="1"/>
      <c r="D132" s="1" t="s">
        <v>25</v>
      </c>
      <c r="E132" s="1" t="s">
        <v>332</v>
      </c>
      <c r="F132" s="1" t="s">
        <v>235</v>
      </c>
      <c r="G132" s="1" t="s">
        <v>332</v>
      </c>
      <c r="H132" s="1" t="s">
        <v>235</v>
      </c>
      <c r="I132" s="146" t="s">
        <v>159</v>
      </c>
      <c r="J132" s="1" t="s">
        <v>25</v>
      </c>
      <c r="K132" s="1">
        <v>1</v>
      </c>
      <c r="L132" s="145">
        <v>400000</v>
      </c>
      <c r="M132" s="145">
        <f t="shared" si="2"/>
        <v>400000</v>
      </c>
      <c r="N132" s="1"/>
      <c r="O132" s="1"/>
      <c r="P132" s="1"/>
      <c r="Q132" s="1" t="s">
        <v>85</v>
      </c>
      <c r="R132" s="1" t="s">
        <v>269</v>
      </c>
      <c r="S132" s="1">
        <v>751410000</v>
      </c>
      <c r="T132" s="1">
        <v>0</v>
      </c>
      <c r="U132" s="154" t="e">
        <f>M132-#REF!</f>
        <v>#REF!</v>
      </c>
    </row>
    <row r="133" spans="1:22" ht="36" x14ac:dyDescent="0.25">
      <c r="A133" s="1">
        <v>121</v>
      </c>
      <c r="B133" s="1"/>
      <c r="C133" s="1"/>
      <c r="D133" s="1" t="s">
        <v>25</v>
      </c>
      <c r="E133" s="1" t="s">
        <v>333</v>
      </c>
      <c r="F133" s="1" t="s">
        <v>236</v>
      </c>
      <c r="G133" s="1" t="s">
        <v>333</v>
      </c>
      <c r="H133" s="1" t="s">
        <v>236</v>
      </c>
      <c r="I133" s="146" t="s">
        <v>159</v>
      </c>
      <c r="J133" s="1" t="s">
        <v>25</v>
      </c>
      <c r="K133" s="1">
        <v>1</v>
      </c>
      <c r="L133" s="145">
        <v>600000</v>
      </c>
      <c r="M133" s="145">
        <f t="shared" si="2"/>
        <v>600000</v>
      </c>
      <c r="N133" s="1"/>
      <c r="O133" s="1"/>
      <c r="P133" s="1"/>
      <c r="Q133" s="1" t="s">
        <v>85</v>
      </c>
      <c r="R133" s="1" t="s">
        <v>269</v>
      </c>
      <c r="S133" s="1">
        <v>751410000</v>
      </c>
      <c r="T133" s="1">
        <v>0</v>
      </c>
      <c r="U133" s="154" t="e">
        <f>M133-#REF!</f>
        <v>#REF!</v>
      </c>
    </row>
    <row r="134" spans="1:22" ht="24" x14ac:dyDescent="0.25">
      <c r="A134" s="1">
        <v>122</v>
      </c>
      <c r="B134" s="1"/>
      <c r="C134" s="1"/>
      <c r="D134" s="1" t="s">
        <v>25</v>
      </c>
      <c r="E134" s="1" t="s">
        <v>334</v>
      </c>
      <c r="F134" s="1" t="s">
        <v>237</v>
      </c>
      <c r="G134" s="1" t="s">
        <v>334</v>
      </c>
      <c r="H134" s="1" t="s">
        <v>237</v>
      </c>
      <c r="I134" s="1" t="s">
        <v>158</v>
      </c>
      <c r="J134" s="1" t="s">
        <v>25</v>
      </c>
      <c r="K134" s="1">
        <v>1</v>
      </c>
      <c r="L134" s="145">
        <v>3000000</v>
      </c>
      <c r="M134" s="145">
        <f t="shared" si="2"/>
        <v>3000000</v>
      </c>
      <c r="N134" s="1"/>
      <c r="O134" s="1"/>
      <c r="P134" s="1"/>
      <c r="Q134" s="1" t="s">
        <v>85</v>
      </c>
      <c r="R134" s="1" t="s">
        <v>269</v>
      </c>
      <c r="S134" s="1">
        <v>751410000</v>
      </c>
      <c r="T134" s="1">
        <v>0</v>
      </c>
      <c r="U134" s="154" t="e">
        <f>M134-#REF!</f>
        <v>#REF!</v>
      </c>
    </row>
    <row r="135" spans="1:22" ht="24" x14ac:dyDescent="0.25">
      <c r="A135" s="1">
        <v>123</v>
      </c>
      <c r="B135" s="1"/>
      <c r="C135" s="1"/>
      <c r="D135" s="1" t="s">
        <v>25</v>
      </c>
      <c r="E135" s="1" t="s">
        <v>335</v>
      </c>
      <c r="F135" s="1" t="s">
        <v>238</v>
      </c>
      <c r="G135" s="1" t="s">
        <v>335</v>
      </c>
      <c r="H135" s="1" t="s">
        <v>238</v>
      </c>
      <c r="I135" s="1" t="s">
        <v>158</v>
      </c>
      <c r="J135" s="1" t="s">
        <v>25</v>
      </c>
      <c r="K135" s="1">
        <v>1</v>
      </c>
      <c r="L135" s="145">
        <v>1000000</v>
      </c>
      <c r="M135" s="145">
        <f t="shared" si="2"/>
        <v>1000000</v>
      </c>
      <c r="N135" s="1"/>
      <c r="O135" s="1"/>
      <c r="P135" s="1"/>
      <c r="Q135" s="1" t="s">
        <v>85</v>
      </c>
      <c r="R135" s="1" t="s">
        <v>269</v>
      </c>
      <c r="S135" s="1">
        <v>751410000</v>
      </c>
      <c r="T135" s="1">
        <v>0</v>
      </c>
      <c r="U135" s="154" t="e">
        <f>M135-#REF!</f>
        <v>#REF!</v>
      </c>
    </row>
    <row r="136" spans="1:22" ht="24" x14ac:dyDescent="0.25">
      <c r="A136" s="1">
        <v>124</v>
      </c>
      <c r="B136" s="1"/>
      <c r="C136" s="1"/>
      <c r="D136" s="1" t="s">
        <v>25</v>
      </c>
      <c r="E136" s="1" t="s">
        <v>336</v>
      </c>
      <c r="F136" s="1" t="s">
        <v>239</v>
      </c>
      <c r="G136" s="1" t="s">
        <v>336</v>
      </c>
      <c r="H136" s="1" t="s">
        <v>239</v>
      </c>
      <c r="I136" s="1" t="s">
        <v>158</v>
      </c>
      <c r="J136" s="1" t="s">
        <v>25</v>
      </c>
      <c r="K136" s="1">
        <v>1</v>
      </c>
      <c r="L136" s="145">
        <v>1200000</v>
      </c>
      <c r="M136" s="145">
        <f t="shared" si="2"/>
        <v>1200000</v>
      </c>
      <c r="N136" s="1"/>
      <c r="O136" s="1"/>
      <c r="P136" s="1"/>
      <c r="Q136" s="1" t="s">
        <v>85</v>
      </c>
      <c r="R136" s="1" t="s">
        <v>269</v>
      </c>
      <c r="S136" s="1">
        <v>751410000</v>
      </c>
      <c r="T136" s="1">
        <v>0</v>
      </c>
      <c r="U136" s="154" t="e">
        <f>M136-#REF!</f>
        <v>#REF!</v>
      </c>
    </row>
    <row r="137" spans="1:22" ht="24" x14ac:dyDescent="0.25">
      <c r="A137" s="1">
        <v>125</v>
      </c>
      <c r="B137" s="1"/>
      <c r="C137" s="1"/>
      <c r="D137" s="1" t="s">
        <v>25</v>
      </c>
      <c r="E137" s="1" t="s">
        <v>337</v>
      </c>
      <c r="F137" s="1" t="s">
        <v>240</v>
      </c>
      <c r="G137" s="1" t="s">
        <v>337</v>
      </c>
      <c r="H137" s="1" t="s">
        <v>240</v>
      </c>
      <c r="I137" s="1" t="s">
        <v>158</v>
      </c>
      <c r="J137" s="1" t="s">
        <v>25</v>
      </c>
      <c r="K137" s="1">
        <v>1</v>
      </c>
      <c r="L137" s="145">
        <v>1600000</v>
      </c>
      <c r="M137" s="145">
        <f t="shared" si="2"/>
        <v>1600000</v>
      </c>
      <c r="N137" s="1"/>
      <c r="O137" s="1"/>
      <c r="P137" s="1"/>
      <c r="Q137" s="1" t="s">
        <v>85</v>
      </c>
      <c r="R137" s="1" t="s">
        <v>269</v>
      </c>
      <c r="S137" s="1">
        <v>751410000</v>
      </c>
      <c r="T137" s="1">
        <v>0</v>
      </c>
      <c r="U137" s="154" t="e">
        <f>M137-#REF!</f>
        <v>#REF!</v>
      </c>
      <c r="V137" s="132" t="s">
        <v>580</v>
      </c>
    </row>
    <row r="138" spans="1:22" ht="24" x14ac:dyDescent="0.25">
      <c r="A138" s="1">
        <v>126</v>
      </c>
      <c r="B138" s="1"/>
      <c r="C138" s="1"/>
      <c r="D138" s="1" t="s">
        <v>25</v>
      </c>
      <c r="E138" s="1" t="s">
        <v>338</v>
      </c>
      <c r="F138" s="1" t="s">
        <v>241</v>
      </c>
      <c r="G138" s="1" t="s">
        <v>338</v>
      </c>
      <c r="H138" s="1" t="s">
        <v>241</v>
      </c>
      <c r="I138" s="146" t="s">
        <v>170</v>
      </c>
      <c r="J138" s="1" t="s">
        <v>25</v>
      </c>
      <c r="K138" s="1">
        <v>1</v>
      </c>
      <c r="L138" s="145">
        <v>150000</v>
      </c>
      <c r="M138" s="145">
        <f t="shared" si="2"/>
        <v>150000</v>
      </c>
      <c r="N138" s="1"/>
      <c r="O138" s="1"/>
      <c r="P138" s="1"/>
      <c r="Q138" s="1" t="s">
        <v>85</v>
      </c>
      <c r="R138" s="1" t="s">
        <v>119</v>
      </c>
      <c r="S138" s="1">
        <v>751410000</v>
      </c>
      <c r="T138" s="1">
        <v>0</v>
      </c>
      <c r="U138" s="154" t="e">
        <f>M138-#REF!</f>
        <v>#REF!</v>
      </c>
    </row>
    <row r="139" spans="1:22" ht="36" x14ac:dyDescent="0.25">
      <c r="A139" s="1">
        <v>127</v>
      </c>
      <c r="B139" s="1"/>
      <c r="C139" s="1"/>
      <c r="D139" s="1" t="s">
        <v>25</v>
      </c>
      <c r="E139" s="1" t="s">
        <v>499</v>
      </c>
      <c r="F139" s="1" t="s">
        <v>499</v>
      </c>
      <c r="G139" s="1" t="s">
        <v>499</v>
      </c>
      <c r="H139" s="1" t="s">
        <v>499</v>
      </c>
      <c r="I139" s="146" t="s">
        <v>170</v>
      </c>
      <c r="J139" s="1" t="s">
        <v>25</v>
      </c>
      <c r="K139" s="1">
        <v>1</v>
      </c>
      <c r="L139" s="145">
        <v>60000</v>
      </c>
      <c r="M139" s="145">
        <f t="shared" si="2"/>
        <v>60000</v>
      </c>
      <c r="N139" s="1"/>
      <c r="O139" s="1"/>
      <c r="P139" s="1"/>
      <c r="Q139" s="1" t="s">
        <v>94</v>
      </c>
      <c r="R139" s="1" t="s">
        <v>119</v>
      </c>
      <c r="S139" s="1">
        <v>751410000</v>
      </c>
      <c r="T139" s="1">
        <v>0</v>
      </c>
      <c r="U139" s="154" t="e">
        <f>M139-#REF!</f>
        <v>#REF!</v>
      </c>
    </row>
    <row r="140" spans="1:22" ht="36" x14ac:dyDescent="0.25">
      <c r="A140" s="1">
        <v>128</v>
      </c>
      <c r="B140" s="1"/>
      <c r="C140" s="1"/>
      <c r="D140" s="1" t="s">
        <v>25</v>
      </c>
      <c r="E140" s="1" t="s">
        <v>339</v>
      </c>
      <c r="F140" s="1" t="s">
        <v>242</v>
      </c>
      <c r="G140" s="1" t="s">
        <v>339</v>
      </c>
      <c r="H140" s="1" t="s">
        <v>242</v>
      </c>
      <c r="I140" s="146" t="s">
        <v>170</v>
      </c>
      <c r="J140" s="1" t="s">
        <v>25</v>
      </c>
      <c r="K140" s="1">
        <v>1</v>
      </c>
      <c r="L140" s="145">
        <v>100000</v>
      </c>
      <c r="M140" s="145">
        <f t="shared" si="2"/>
        <v>100000</v>
      </c>
      <c r="N140" s="1"/>
      <c r="O140" s="1"/>
      <c r="P140" s="1"/>
      <c r="Q140" s="1" t="s">
        <v>85</v>
      </c>
      <c r="R140" s="1" t="s">
        <v>269</v>
      </c>
      <c r="S140" s="1">
        <v>751410000</v>
      </c>
      <c r="T140" s="1">
        <v>0</v>
      </c>
      <c r="U140" s="154" t="e">
        <f>M140-#REF!</f>
        <v>#REF!</v>
      </c>
    </row>
    <row r="141" spans="1:22" s="128" customFormat="1" ht="24" x14ac:dyDescent="0.25">
      <c r="A141" s="1">
        <v>129</v>
      </c>
      <c r="B141" s="146"/>
      <c r="C141" s="146"/>
      <c r="D141" s="146" t="s">
        <v>36</v>
      </c>
      <c r="E141" s="146" t="s">
        <v>340</v>
      </c>
      <c r="F141" s="146" t="s">
        <v>243</v>
      </c>
      <c r="G141" s="146" t="s">
        <v>340</v>
      </c>
      <c r="H141" s="146" t="s">
        <v>243</v>
      </c>
      <c r="I141" s="146" t="s">
        <v>159</v>
      </c>
      <c r="J141" s="146" t="s">
        <v>114</v>
      </c>
      <c r="K141" s="146">
        <v>1</v>
      </c>
      <c r="L141" s="145">
        <v>816000</v>
      </c>
      <c r="M141" s="145">
        <f t="shared" si="2"/>
        <v>816000</v>
      </c>
      <c r="N141" s="146"/>
      <c r="O141" s="146"/>
      <c r="P141" s="146"/>
      <c r="Q141" s="146" t="s">
        <v>92</v>
      </c>
      <c r="R141" s="146" t="s">
        <v>270</v>
      </c>
      <c r="S141" s="146">
        <v>751410000</v>
      </c>
      <c r="T141" s="146">
        <v>0</v>
      </c>
      <c r="U141" s="154" t="e">
        <f>M141-#REF!</f>
        <v>#REF!</v>
      </c>
    </row>
    <row r="142" spans="1:22" s="128" customFormat="1" ht="24" x14ac:dyDescent="0.25">
      <c r="A142" s="1">
        <v>130</v>
      </c>
      <c r="B142" s="146"/>
      <c r="C142" s="146"/>
      <c r="D142" s="146" t="s">
        <v>36</v>
      </c>
      <c r="E142" s="146" t="s">
        <v>573</v>
      </c>
      <c r="F142" s="146" t="s">
        <v>573</v>
      </c>
      <c r="G142" s="146" t="s">
        <v>573</v>
      </c>
      <c r="H142" s="146" t="s">
        <v>573</v>
      </c>
      <c r="I142" s="146" t="s">
        <v>159</v>
      </c>
      <c r="J142" s="146" t="s">
        <v>114</v>
      </c>
      <c r="K142" s="146">
        <v>1</v>
      </c>
      <c r="L142" s="145">
        <v>175000</v>
      </c>
      <c r="M142" s="145">
        <f t="shared" si="2"/>
        <v>175000</v>
      </c>
      <c r="N142" s="146"/>
      <c r="O142" s="146"/>
      <c r="P142" s="146"/>
      <c r="Q142" s="146" t="s">
        <v>92</v>
      </c>
      <c r="R142" s="146" t="s">
        <v>270</v>
      </c>
      <c r="S142" s="146">
        <v>751410000</v>
      </c>
      <c r="T142" s="146">
        <v>0</v>
      </c>
      <c r="U142" s="154"/>
    </row>
    <row r="143" spans="1:22" s="128" customFormat="1" ht="24" x14ac:dyDescent="0.25">
      <c r="A143" s="1">
        <v>131</v>
      </c>
      <c r="B143" s="146"/>
      <c r="C143" s="146"/>
      <c r="D143" s="146" t="s">
        <v>36</v>
      </c>
      <c r="E143" s="146" t="s">
        <v>574</v>
      </c>
      <c r="F143" s="146" t="s">
        <v>574</v>
      </c>
      <c r="G143" s="146" t="s">
        <v>574</v>
      </c>
      <c r="H143" s="146" t="s">
        <v>574</v>
      </c>
      <c r="I143" s="146" t="s">
        <v>159</v>
      </c>
      <c r="J143" s="146" t="s">
        <v>114</v>
      </c>
      <c r="K143" s="146">
        <v>2</v>
      </c>
      <c r="L143" s="145">
        <v>225000</v>
      </c>
      <c r="M143" s="145">
        <f t="shared" si="2"/>
        <v>450000</v>
      </c>
      <c r="N143" s="146"/>
      <c r="O143" s="146"/>
      <c r="P143" s="146"/>
      <c r="Q143" s="146" t="s">
        <v>92</v>
      </c>
      <c r="R143" s="146" t="s">
        <v>270</v>
      </c>
      <c r="S143" s="146">
        <v>751410000</v>
      </c>
      <c r="T143" s="146">
        <v>0</v>
      </c>
      <c r="U143" s="154"/>
    </row>
    <row r="144" spans="1:22" ht="24" x14ac:dyDescent="0.25">
      <c r="A144" s="1">
        <v>132</v>
      </c>
      <c r="B144" s="1"/>
      <c r="C144" s="1"/>
      <c r="D144" s="1" t="s">
        <v>36</v>
      </c>
      <c r="E144" s="1" t="s">
        <v>341</v>
      </c>
      <c r="F144" s="1" t="s">
        <v>244</v>
      </c>
      <c r="G144" s="1" t="s">
        <v>341</v>
      </c>
      <c r="H144" s="1" t="s">
        <v>244</v>
      </c>
      <c r="I144" s="146" t="s">
        <v>112</v>
      </c>
      <c r="J144" s="1" t="s">
        <v>114</v>
      </c>
      <c r="K144" s="1">
        <v>1</v>
      </c>
      <c r="L144" s="145">
        <v>4000000</v>
      </c>
      <c r="M144" s="145">
        <f t="shared" ref="M144:M180" si="3">K144*L144</f>
        <v>4000000</v>
      </c>
      <c r="N144" s="1"/>
      <c r="O144" s="1"/>
      <c r="P144" s="1"/>
      <c r="Q144" s="1" t="s">
        <v>92</v>
      </c>
      <c r="R144" s="1" t="s">
        <v>271</v>
      </c>
      <c r="S144" s="1">
        <v>751410000</v>
      </c>
      <c r="T144" s="1">
        <v>0</v>
      </c>
      <c r="U144" s="154" t="e">
        <f>M144-#REF!</f>
        <v>#REF!</v>
      </c>
    </row>
    <row r="145" spans="1:21" ht="24" x14ac:dyDescent="0.25">
      <c r="A145" s="1">
        <v>133</v>
      </c>
      <c r="B145" s="1"/>
      <c r="C145" s="1"/>
      <c r="D145" s="1" t="s">
        <v>36</v>
      </c>
      <c r="E145" s="1" t="s">
        <v>245</v>
      </c>
      <c r="F145" s="1" t="s">
        <v>245</v>
      </c>
      <c r="G145" s="1" t="s">
        <v>245</v>
      </c>
      <c r="H145" s="1" t="s">
        <v>245</v>
      </c>
      <c r="I145" s="146" t="s">
        <v>159</v>
      </c>
      <c r="J145" s="1" t="s">
        <v>114</v>
      </c>
      <c r="K145" s="1">
        <v>1</v>
      </c>
      <c r="L145" s="145">
        <v>800000</v>
      </c>
      <c r="M145" s="145">
        <f t="shared" si="3"/>
        <v>800000</v>
      </c>
      <c r="N145" s="1"/>
      <c r="O145" s="1"/>
      <c r="P145" s="1"/>
      <c r="Q145" s="1" t="s">
        <v>92</v>
      </c>
      <c r="R145" s="1" t="s">
        <v>271</v>
      </c>
      <c r="S145" s="1">
        <v>751410000</v>
      </c>
      <c r="T145" s="1">
        <v>0</v>
      </c>
      <c r="U145" s="154" t="e">
        <f>M145-#REF!</f>
        <v>#REF!</v>
      </c>
    </row>
    <row r="146" spans="1:21" ht="24" x14ac:dyDescent="0.25">
      <c r="A146" s="1">
        <v>134</v>
      </c>
      <c r="B146" s="1"/>
      <c r="C146" s="1"/>
      <c r="D146" s="1" t="s">
        <v>36</v>
      </c>
      <c r="E146" s="1" t="s">
        <v>246</v>
      </c>
      <c r="F146" s="1" t="s">
        <v>246</v>
      </c>
      <c r="G146" s="1" t="s">
        <v>246</v>
      </c>
      <c r="H146" s="1" t="s">
        <v>246</v>
      </c>
      <c r="I146" s="146" t="s">
        <v>159</v>
      </c>
      <c r="J146" s="1" t="s">
        <v>114</v>
      </c>
      <c r="K146" s="1">
        <v>8</v>
      </c>
      <c r="L146" s="145">
        <f>1100*380</f>
        <v>418000</v>
      </c>
      <c r="M146" s="145">
        <f t="shared" si="3"/>
        <v>3344000</v>
      </c>
      <c r="N146" s="1"/>
      <c r="O146" s="1"/>
      <c r="P146" s="1"/>
      <c r="Q146" s="1" t="s">
        <v>92</v>
      </c>
      <c r="R146" s="1" t="s">
        <v>271</v>
      </c>
      <c r="S146" s="1">
        <v>751410000</v>
      </c>
      <c r="T146" s="1">
        <v>0</v>
      </c>
      <c r="U146" s="154" t="e">
        <f>M146-#REF!</f>
        <v>#REF!</v>
      </c>
    </row>
    <row r="147" spans="1:21" ht="24" x14ac:dyDescent="0.25">
      <c r="A147" s="1">
        <v>135</v>
      </c>
      <c r="B147" s="1"/>
      <c r="C147" s="1"/>
      <c r="D147" s="1" t="s">
        <v>36</v>
      </c>
      <c r="E147" s="1" t="s">
        <v>247</v>
      </c>
      <c r="F147" s="1" t="s">
        <v>247</v>
      </c>
      <c r="G147" s="1" t="s">
        <v>247</v>
      </c>
      <c r="H147" s="1" t="s">
        <v>247</v>
      </c>
      <c r="I147" s="146" t="s">
        <v>159</v>
      </c>
      <c r="J147" s="1" t="s">
        <v>114</v>
      </c>
      <c r="K147" s="1">
        <v>2</v>
      </c>
      <c r="L147" s="145">
        <v>452240</v>
      </c>
      <c r="M147" s="145">
        <f t="shared" si="3"/>
        <v>904480</v>
      </c>
      <c r="N147" s="1"/>
      <c r="O147" s="1"/>
      <c r="P147" s="1"/>
      <c r="Q147" s="1" t="s">
        <v>92</v>
      </c>
      <c r="R147" s="1" t="s">
        <v>271</v>
      </c>
      <c r="S147" s="1">
        <v>751410000</v>
      </c>
      <c r="T147" s="1">
        <v>0</v>
      </c>
      <c r="U147" s="154" t="e">
        <f>M147-#REF!</f>
        <v>#REF!</v>
      </c>
    </row>
    <row r="148" spans="1:21" ht="24" x14ac:dyDescent="0.25">
      <c r="A148" s="1">
        <v>136</v>
      </c>
      <c r="B148" s="1"/>
      <c r="C148" s="1"/>
      <c r="D148" s="1" t="s">
        <v>36</v>
      </c>
      <c r="E148" s="1" t="s">
        <v>342</v>
      </c>
      <c r="F148" s="1" t="s">
        <v>248</v>
      </c>
      <c r="G148" s="1" t="s">
        <v>342</v>
      </c>
      <c r="H148" s="1" t="s">
        <v>248</v>
      </c>
      <c r="I148" s="146" t="s">
        <v>170</v>
      </c>
      <c r="J148" s="1" t="s">
        <v>114</v>
      </c>
      <c r="K148" s="1">
        <v>10</v>
      </c>
      <c r="L148" s="145">
        <v>12000</v>
      </c>
      <c r="M148" s="145">
        <f t="shared" si="3"/>
        <v>120000</v>
      </c>
      <c r="N148" s="1"/>
      <c r="O148" s="1"/>
      <c r="P148" s="1"/>
      <c r="Q148" s="1" t="s">
        <v>90</v>
      </c>
      <c r="R148" s="1" t="s">
        <v>119</v>
      </c>
      <c r="S148" s="1">
        <v>751410000</v>
      </c>
      <c r="T148" s="1">
        <v>0</v>
      </c>
      <c r="U148" s="154" t="e">
        <f>M148-#REF!</f>
        <v>#REF!</v>
      </c>
    </row>
    <row r="149" spans="1:21" ht="24" x14ac:dyDescent="0.25">
      <c r="A149" s="1">
        <v>137</v>
      </c>
      <c r="B149" s="1"/>
      <c r="C149" s="1"/>
      <c r="D149" s="1" t="s">
        <v>36</v>
      </c>
      <c r="E149" s="1" t="s">
        <v>344</v>
      </c>
      <c r="F149" s="1" t="s">
        <v>343</v>
      </c>
      <c r="G149" s="1" t="s">
        <v>344</v>
      </c>
      <c r="H149" s="1" t="s">
        <v>249</v>
      </c>
      <c r="I149" s="146" t="s">
        <v>170</v>
      </c>
      <c r="J149" s="1" t="s">
        <v>114</v>
      </c>
      <c r="K149" s="1">
        <v>2</v>
      </c>
      <c r="L149" s="145">
        <v>150000</v>
      </c>
      <c r="M149" s="145">
        <f t="shared" si="3"/>
        <v>300000</v>
      </c>
      <c r="N149" s="1"/>
      <c r="O149" s="1"/>
      <c r="P149" s="1"/>
      <c r="Q149" s="1" t="s">
        <v>90</v>
      </c>
      <c r="R149" s="1" t="s">
        <v>119</v>
      </c>
      <c r="S149" s="1">
        <v>751410000</v>
      </c>
      <c r="T149" s="1">
        <v>0</v>
      </c>
      <c r="U149" s="154" t="e">
        <f>M149-#REF!</f>
        <v>#REF!</v>
      </c>
    </row>
    <row r="150" spans="1:21" ht="24" x14ac:dyDescent="0.25">
      <c r="A150" s="1">
        <v>138</v>
      </c>
      <c r="B150" s="1"/>
      <c r="C150" s="1"/>
      <c r="D150" s="1" t="s">
        <v>36</v>
      </c>
      <c r="E150" s="1" t="s">
        <v>500</v>
      </c>
      <c r="F150" s="1" t="s">
        <v>500</v>
      </c>
      <c r="G150" s="1" t="s">
        <v>500</v>
      </c>
      <c r="H150" s="1" t="s">
        <v>500</v>
      </c>
      <c r="I150" s="146" t="s">
        <v>170</v>
      </c>
      <c r="J150" s="1" t="s">
        <v>114</v>
      </c>
      <c r="K150" s="1">
        <v>1</v>
      </c>
      <c r="L150" s="145">
        <v>150000</v>
      </c>
      <c r="M150" s="145">
        <f t="shared" si="3"/>
        <v>150000</v>
      </c>
      <c r="N150" s="1"/>
      <c r="O150" s="1"/>
      <c r="P150" s="1"/>
      <c r="Q150" s="1" t="s">
        <v>90</v>
      </c>
      <c r="R150" s="1" t="s">
        <v>119</v>
      </c>
      <c r="S150" s="1">
        <v>751410000</v>
      </c>
      <c r="T150" s="1">
        <v>0</v>
      </c>
      <c r="U150" s="154" t="e">
        <f>M150-#REF!</f>
        <v>#REF!</v>
      </c>
    </row>
    <row r="151" spans="1:21" ht="48" x14ac:dyDescent="0.25">
      <c r="A151" s="1">
        <v>139</v>
      </c>
      <c r="B151" s="1"/>
      <c r="C151" s="1"/>
      <c r="D151" s="1" t="s">
        <v>36</v>
      </c>
      <c r="E151" s="1" t="s">
        <v>489</v>
      </c>
      <c r="F151" s="1" t="s">
        <v>489</v>
      </c>
      <c r="G151" s="1" t="s">
        <v>489</v>
      </c>
      <c r="H151" s="1" t="s">
        <v>489</v>
      </c>
      <c r="I151" s="146" t="s">
        <v>170</v>
      </c>
      <c r="J151" s="1" t="s">
        <v>114</v>
      </c>
      <c r="K151" s="1">
        <v>10</v>
      </c>
      <c r="L151" s="145">
        <v>2880</v>
      </c>
      <c r="M151" s="145">
        <f t="shared" si="3"/>
        <v>28800</v>
      </c>
      <c r="N151" s="1"/>
      <c r="O151" s="1"/>
      <c r="P151" s="1"/>
      <c r="Q151" s="1" t="s">
        <v>90</v>
      </c>
      <c r="R151" s="1" t="s">
        <v>119</v>
      </c>
      <c r="S151" s="1">
        <v>751410000</v>
      </c>
      <c r="T151" s="1">
        <v>0</v>
      </c>
      <c r="U151" s="154" t="e">
        <f>M151-#REF!</f>
        <v>#REF!</v>
      </c>
    </row>
    <row r="152" spans="1:21" ht="24" x14ac:dyDescent="0.25">
      <c r="A152" s="1">
        <v>140</v>
      </c>
      <c r="B152" s="1"/>
      <c r="C152" s="1"/>
      <c r="D152" s="1" t="s">
        <v>36</v>
      </c>
      <c r="E152" s="1" t="s">
        <v>495</v>
      </c>
      <c r="F152" s="1" t="s">
        <v>495</v>
      </c>
      <c r="G152" s="1" t="s">
        <v>495</v>
      </c>
      <c r="H152" s="1" t="s">
        <v>495</v>
      </c>
      <c r="I152" s="146" t="s">
        <v>159</v>
      </c>
      <c r="J152" s="1" t="s">
        <v>114</v>
      </c>
      <c r="K152" s="1">
        <v>4</v>
      </c>
      <c r="L152" s="145">
        <v>140000</v>
      </c>
      <c r="M152" s="145">
        <f t="shared" si="3"/>
        <v>560000</v>
      </c>
      <c r="N152" s="1"/>
      <c r="O152" s="1"/>
      <c r="P152" s="1"/>
      <c r="Q152" s="1" t="s">
        <v>90</v>
      </c>
      <c r="R152" s="1" t="s">
        <v>119</v>
      </c>
      <c r="S152" s="1">
        <v>751410000</v>
      </c>
      <c r="T152" s="1">
        <v>0</v>
      </c>
      <c r="U152" s="154" t="e">
        <f>M152-#REF!</f>
        <v>#REF!</v>
      </c>
    </row>
    <row r="153" spans="1:21" ht="24" x14ac:dyDescent="0.25">
      <c r="A153" s="1">
        <v>141</v>
      </c>
      <c r="B153" s="1"/>
      <c r="C153" s="1"/>
      <c r="D153" s="1" t="s">
        <v>36</v>
      </c>
      <c r="E153" s="1" t="s">
        <v>496</v>
      </c>
      <c r="F153" s="1" t="s">
        <v>496</v>
      </c>
      <c r="G153" s="1" t="s">
        <v>496</v>
      </c>
      <c r="H153" s="1" t="s">
        <v>496</v>
      </c>
      <c r="I153" s="146" t="s">
        <v>170</v>
      </c>
      <c r="J153" s="1" t="s">
        <v>114</v>
      </c>
      <c r="K153" s="1">
        <v>1</v>
      </c>
      <c r="L153" s="145">
        <v>175000</v>
      </c>
      <c r="M153" s="145">
        <f t="shared" si="3"/>
        <v>175000</v>
      </c>
      <c r="N153" s="1"/>
      <c r="O153" s="1"/>
      <c r="P153" s="1"/>
      <c r="Q153" s="1" t="s">
        <v>90</v>
      </c>
      <c r="R153" s="1" t="s">
        <v>119</v>
      </c>
      <c r="S153" s="1">
        <v>751410000</v>
      </c>
      <c r="T153" s="1">
        <v>0</v>
      </c>
      <c r="U153" s="154" t="e">
        <f>M153-#REF!</f>
        <v>#REF!</v>
      </c>
    </row>
    <row r="154" spans="1:21" ht="24" x14ac:dyDescent="0.25">
      <c r="A154" s="1">
        <v>142</v>
      </c>
      <c r="B154" s="1"/>
      <c r="C154" s="1"/>
      <c r="D154" s="1" t="s">
        <v>36</v>
      </c>
      <c r="E154" s="1" t="s">
        <v>497</v>
      </c>
      <c r="F154" s="1" t="s">
        <v>497</v>
      </c>
      <c r="G154" s="1" t="s">
        <v>497</v>
      </c>
      <c r="H154" s="1" t="s">
        <v>497</v>
      </c>
      <c r="I154" s="146" t="s">
        <v>159</v>
      </c>
      <c r="J154" s="1" t="s">
        <v>114</v>
      </c>
      <c r="K154" s="1">
        <v>1</v>
      </c>
      <c r="L154" s="145">
        <v>520000</v>
      </c>
      <c r="M154" s="145">
        <f t="shared" si="3"/>
        <v>520000</v>
      </c>
      <c r="N154" s="1"/>
      <c r="O154" s="1"/>
      <c r="P154" s="1"/>
      <c r="Q154" s="1" t="s">
        <v>90</v>
      </c>
      <c r="R154" s="1" t="s">
        <v>119</v>
      </c>
      <c r="S154" s="1">
        <v>751410000</v>
      </c>
      <c r="T154" s="1">
        <v>0</v>
      </c>
      <c r="U154" s="154" t="e">
        <f>M154-#REF!</f>
        <v>#REF!</v>
      </c>
    </row>
    <row r="155" spans="1:21" ht="24" x14ac:dyDescent="0.25">
      <c r="A155" s="1">
        <v>143</v>
      </c>
      <c r="B155" s="1"/>
      <c r="C155" s="1"/>
      <c r="D155" s="1" t="s">
        <v>36</v>
      </c>
      <c r="E155" s="1" t="s">
        <v>498</v>
      </c>
      <c r="F155" s="1" t="s">
        <v>498</v>
      </c>
      <c r="G155" s="1" t="s">
        <v>498</v>
      </c>
      <c r="H155" s="1" t="s">
        <v>498</v>
      </c>
      <c r="I155" s="146" t="s">
        <v>159</v>
      </c>
      <c r="J155" s="1" t="s">
        <v>114</v>
      </c>
      <c r="K155" s="1">
        <v>1</v>
      </c>
      <c r="L155" s="145">
        <v>390000</v>
      </c>
      <c r="M155" s="145">
        <f t="shared" si="3"/>
        <v>390000</v>
      </c>
      <c r="N155" s="1"/>
      <c r="O155" s="1"/>
      <c r="P155" s="1"/>
      <c r="Q155" s="1" t="s">
        <v>90</v>
      </c>
      <c r="R155" s="1" t="s">
        <v>119</v>
      </c>
      <c r="S155" s="1">
        <v>751410000</v>
      </c>
      <c r="T155" s="1">
        <v>0</v>
      </c>
      <c r="U155" s="154" t="e">
        <f>M155-#REF!</f>
        <v>#REF!</v>
      </c>
    </row>
    <row r="156" spans="1:21" s="128" customFormat="1" ht="36" x14ac:dyDescent="0.25">
      <c r="A156" s="1">
        <v>144</v>
      </c>
      <c r="B156" s="146"/>
      <c r="C156" s="146"/>
      <c r="D156" s="146" t="s">
        <v>36</v>
      </c>
      <c r="E156" s="146" t="s">
        <v>593</v>
      </c>
      <c r="F156" s="146" t="s">
        <v>593</v>
      </c>
      <c r="G156" s="146" t="s">
        <v>593</v>
      </c>
      <c r="H156" s="146" t="s">
        <v>593</v>
      </c>
      <c r="I156" s="146" t="s">
        <v>159</v>
      </c>
      <c r="J156" s="146" t="s">
        <v>114</v>
      </c>
      <c r="K156" s="146">
        <v>1</v>
      </c>
      <c r="L156" s="145">
        <v>675000</v>
      </c>
      <c r="M156" s="145">
        <f t="shared" si="3"/>
        <v>675000</v>
      </c>
      <c r="N156" s="146"/>
      <c r="O156" s="146"/>
      <c r="P156" s="146"/>
      <c r="Q156" s="146" t="s">
        <v>94</v>
      </c>
      <c r="R156" s="146" t="s">
        <v>119</v>
      </c>
      <c r="S156" s="146">
        <v>751410000</v>
      </c>
      <c r="T156" s="146">
        <v>0</v>
      </c>
      <c r="U156" s="161"/>
    </row>
    <row r="157" spans="1:21" ht="24" x14ac:dyDescent="0.25">
      <c r="A157" s="1">
        <v>145</v>
      </c>
      <c r="B157" s="1"/>
      <c r="C157" s="1"/>
      <c r="D157" s="1" t="s">
        <v>36</v>
      </c>
      <c r="E157" s="1" t="s">
        <v>345</v>
      </c>
      <c r="F157" s="1" t="s">
        <v>250</v>
      </c>
      <c r="G157" s="1" t="s">
        <v>345</v>
      </c>
      <c r="H157" s="1" t="s">
        <v>250</v>
      </c>
      <c r="I157" s="146" t="s">
        <v>170</v>
      </c>
      <c r="J157" s="1" t="s">
        <v>114</v>
      </c>
      <c r="K157" s="1">
        <v>15</v>
      </c>
      <c r="L157" s="145">
        <v>11000</v>
      </c>
      <c r="M157" s="145">
        <f t="shared" si="3"/>
        <v>165000</v>
      </c>
      <c r="N157" s="1"/>
      <c r="O157" s="1"/>
      <c r="P157" s="1"/>
      <c r="Q157" s="1" t="s">
        <v>90</v>
      </c>
      <c r="R157" s="1" t="s">
        <v>119</v>
      </c>
      <c r="S157" s="1">
        <v>751410000</v>
      </c>
      <c r="T157" s="1">
        <v>0</v>
      </c>
      <c r="U157" s="154" t="e">
        <f>M157-#REF!</f>
        <v>#REF!</v>
      </c>
    </row>
    <row r="158" spans="1:21" ht="24" x14ac:dyDescent="0.25">
      <c r="A158" s="1">
        <v>146</v>
      </c>
      <c r="B158" s="1"/>
      <c r="C158" s="1"/>
      <c r="D158" s="1" t="s">
        <v>36</v>
      </c>
      <c r="E158" s="1" t="s">
        <v>251</v>
      </c>
      <c r="F158" s="1" t="s">
        <v>251</v>
      </c>
      <c r="G158" s="1" t="s">
        <v>251</v>
      </c>
      <c r="H158" s="1" t="s">
        <v>251</v>
      </c>
      <c r="I158" s="146" t="s">
        <v>170</v>
      </c>
      <c r="J158" s="1" t="s">
        <v>114</v>
      </c>
      <c r="K158" s="1">
        <v>100</v>
      </c>
      <c r="L158" s="145">
        <v>120</v>
      </c>
      <c r="M158" s="145">
        <f t="shared" si="3"/>
        <v>12000</v>
      </c>
      <c r="N158" s="1"/>
      <c r="O158" s="1"/>
      <c r="P158" s="1"/>
      <c r="Q158" s="1" t="s">
        <v>90</v>
      </c>
      <c r="R158" s="1" t="s">
        <v>119</v>
      </c>
      <c r="S158" s="1">
        <v>751410000</v>
      </c>
      <c r="T158" s="1">
        <v>0</v>
      </c>
      <c r="U158" s="154" t="e">
        <f>M158-#REF!</f>
        <v>#REF!</v>
      </c>
    </row>
    <row r="159" spans="1:21" ht="48" x14ac:dyDescent="0.25">
      <c r="A159" s="1">
        <v>147</v>
      </c>
      <c r="B159" s="1"/>
      <c r="C159" s="1"/>
      <c r="D159" s="1" t="s">
        <v>36</v>
      </c>
      <c r="E159" s="1" t="s">
        <v>346</v>
      </c>
      <c r="F159" s="1" t="s">
        <v>252</v>
      </c>
      <c r="G159" s="1" t="s">
        <v>346</v>
      </c>
      <c r="H159" s="1" t="s">
        <v>252</v>
      </c>
      <c r="I159" s="146" t="s">
        <v>170</v>
      </c>
      <c r="J159" s="1" t="s">
        <v>114</v>
      </c>
      <c r="K159" s="1">
        <v>5</v>
      </c>
      <c r="L159" s="145">
        <v>14950</v>
      </c>
      <c r="M159" s="145">
        <f t="shared" si="3"/>
        <v>74750</v>
      </c>
      <c r="N159" s="1"/>
      <c r="O159" s="1"/>
      <c r="P159" s="1"/>
      <c r="Q159" s="1" t="s">
        <v>90</v>
      </c>
      <c r="R159" s="1" t="s">
        <v>119</v>
      </c>
      <c r="S159" s="1">
        <v>751410000</v>
      </c>
      <c r="T159" s="1">
        <v>0</v>
      </c>
      <c r="U159" s="154" t="e">
        <f>M159-#REF!</f>
        <v>#REF!</v>
      </c>
    </row>
    <row r="160" spans="1:21" ht="24" x14ac:dyDescent="0.25">
      <c r="A160" s="1">
        <v>148</v>
      </c>
      <c r="B160" s="1"/>
      <c r="C160" s="1"/>
      <c r="D160" s="1" t="s">
        <v>36</v>
      </c>
      <c r="E160" s="1" t="s">
        <v>347</v>
      </c>
      <c r="F160" s="1" t="s">
        <v>253</v>
      </c>
      <c r="G160" s="1" t="s">
        <v>347</v>
      </c>
      <c r="H160" s="1" t="s">
        <v>253</v>
      </c>
      <c r="I160" s="146" t="s">
        <v>170</v>
      </c>
      <c r="J160" s="1" t="s">
        <v>114</v>
      </c>
      <c r="K160" s="1">
        <v>5</v>
      </c>
      <c r="L160" s="145">
        <v>12000</v>
      </c>
      <c r="M160" s="145">
        <f t="shared" si="3"/>
        <v>60000</v>
      </c>
      <c r="N160" s="1"/>
      <c r="O160" s="1"/>
      <c r="P160" s="1"/>
      <c r="Q160" s="1" t="s">
        <v>98</v>
      </c>
      <c r="R160" s="1" t="s">
        <v>119</v>
      </c>
      <c r="S160" s="1">
        <v>751410000</v>
      </c>
      <c r="T160" s="1">
        <v>0</v>
      </c>
      <c r="U160" s="154" t="e">
        <f>M160-#REF!</f>
        <v>#REF!</v>
      </c>
    </row>
    <row r="161" spans="1:21" ht="24" x14ac:dyDescent="0.25">
      <c r="A161" s="1">
        <v>149</v>
      </c>
      <c r="B161" s="1"/>
      <c r="C161" s="1"/>
      <c r="D161" s="1" t="s">
        <v>36</v>
      </c>
      <c r="E161" s="1" t="s">
        <v>348</v>
      </c>
      <c r="F161" s="1" t="s">
        <v>254</v>
      </c>
      <c r="G161" s="1" t="s">
        <v>348</v>
      </c>
      <c r="H161" s="1" t="s">
        <v>254</v>
      </c>
      <c r="I161" s="1" t="s">
        <v>112</v>
      </c>
      <c r="J161" s="1" t="s">
        <v>114</v>
      </c>
      <c r="K161" s="1">
        <v>59</v>
      </c>
      <c r="L161" s="145">
        <v>250000</v>
      </c>
      <c r="M161" s="145">
        <f t="shared" si="3"/>
        <v>14750000</v>
      </c>
      <c r="N161" s="1"/>
      <c r="O161" s="1"/>
      <c r="P161" s="1"/>
      <c r="Q161" s="1" t="s">
        <v>96</v>
      </c>
      <c r="R161" s="1" t="s">
        <v>272</v>
      </c>
      <c r="S161" s="1">
        <v>751410000</v>
      </c>
      <c r="T161" s="1">
        <v>0</v>
      </c>
      <c r="U161" s="154" t="e">
        <f>M161-#REF!</f>
        <v>#REF!</v>
      </c>
    </row>
    <row r="162" spans="1:21" s="128" customFormat="1" ht="24" x14ac:dyDescent="0.25">
      <c r="A162" s="1">
        <v>150</v>
      </c>
      <c r="B162" s="146"/>
      <c r="C162" s="146"/>
      <c r="D162" s="146" t="s">
        <v>36</v>
      </c>
      <c r="E162" s="146" t="s">
        <v>594</v>
      </c>
      <c r="F162" s="146" t="s">
        <v>594</v>
      </c>
      <c r="G162" s="146" t="s">
        <v>594</v>
      </c>
      <c r="H162" s="146" t="s">
        <v>594</v>
      </c>
      <c r="I162" s="146" t="s">
        <v>112</v>
      </c>
      <c r="J162" s="146" t="s">
        <v>114</v>
      </c>
      <c r="K162" s="146">
        <v>12</v>
      </c>
      <c r="L162" s="145">
        <v>450000</v>
      </c>
      <c r="M162" s="145">
        <f t="shared" si="3"/>
        <v>5400000</v>
      </c>
      <c r="N162" s="146"/>
      <c r="O162" s="146"/>
      <c r="P162" s="146"/>
      <c r="Q162" s="146" t="s">
        <v>96</v>
      </c>
      <c r="R162" s="146" t="s">
        <v>272</v>
      </c>
      <c r="S162" s="146">
        <v>751410000</v>
      </c>
      <c r="T162" s="146">
        <v>0</v>
      </c>
      <c r="U162" s="161"/>
    </row>
    <row r="163" spans="1:21" ht="24" x14ac:dyDescent="0.25">
      <c r="A163" s="1">
        <v>151</v>
      </c>
      <c r="B163" s="1"/>
      <c r="C163" s="1"/>
      <c r="D163" s="1" t="s">
        <v>36</v>
      </c>
      <c r="E163" s="1" t="s">
        <v>349</v>
      </c>
      <c r="F163" s="1" t="s">
        <v>255</v>
      </c>
      <c r="G163" s="1" t="s">
        <v>349</v>
      </c>
      <c r="H163" s="1" t="s">
        <v>255</v>
      </c>
      <c r="I163" s="1" t="s">
        <v>112</v>
      </c>
      <c r="J163" s="1" t="s">
        <v>114</v>
      </c>
      <c r="K163" s="1">
        <v>6</v>
      </c>
      <c r="L163" s="145">
        <v>270000</v>
      </c>
      <c r="M163" s="145">
        <f t="shared" si="3"/>
        <v>1620000</v>
      </c>
      <c r="N163" s="1"/>
      <c r="O163" s="1"/>
      <c r="P163" s="1"/>
      <c r="Q163" s="1" t="s">
        <v>96</v>
      </c>
      <c r="R163" s="1" t="s">
        <v>272</v>
      </c>
      <c r="S163" s="1">
        <v>751410000</v>
      </c>
      <c r="T163" s="1">
        <v>0</v>
      </c>
      <c r="U163" s="154" t="e">
        <f>M163-#REF!</f>
        <v>#REF!</v>
      </c>
    </row>
    <row r="164" spans="1:21" ht="24" x14ac:dyDescent="0.25">
      <c r="A164" s="1">
        <v>152</v>
      </c>
      <c r="B164" s="1"/>
      <c r="C164" s="1"/>
      <c r="D164" s="1" t="s">
        <v>36</v>
      </c>
      <c r="E164" s="1" t="s">
        <v>350</v>
      </c>
      <c r="F164" s="1" t="s">
        <v>256</v>
      </c>
      <c r="G164" s="1" t="s">
        <v>350</v>
      </c>
      <c r="H164" s="1" t="s">
        <v>256</v>
      </c>
      <c r="I164" s="1" t="s">
        <v>112</v>
      </c>
      <c r="J164" s="1" t="s">
        <v>114</v>
      </c>
      <c r="K164" s="1">
        <v>40</v>
      </c>
      <c r="L164" s="145">
        <v>70000</v>
      </c>
      <c r="M164" s="145">
        <f t="shared" si="3"/>
        <v>2800000</v>
      </c>
      <c r="N164" s="1"/>
      <c r="O164" s="1"/>
      <c r="P164" s="1"/>
      <c r="Q164" s="1" t="s">
        <v>96</v>
      </c>
      <c r="R164" s="1" t="s">
        <v>272</v>
      </c>
      <c r="S164" s="1">
        <v>751410000</v>
      </c>
      <c r="T164" s="1">
        <v>0</v>
      </c>
      <c r="U164" s="154" t="e">
        <f>M164-#REF!</f>
        <v>#REF!</v>
      </c>
    </row>
    <row r="165" spans="1:21" ht="24" x14ac:dyDescent="0.25">
      <c r="A165" s="1">
        <v>153</v>
      </c>
      <c r="B165" s="1"/>
      <c r="C165" s="1"/>
      <c r="D165" s="1" t="s">
        <v>36</v>
      </c>
      <c r="E165" s="1" t="s">
        <v>351</v>
      </c>
      <c r="F165" s="1" t="s">
        <v>257</v>
      </c>
      <c r="G165" s="1" t="s">
        <v>351</v>
      </c>
      <c r="H165" s="1" t="s">
        <v>257</v>
      </c>
      <c r="I165" s="1" t="s">
        <v>112</v>
      </c>
      <c r="J165" s="1" t="s">
        <v>114</v>
      </c>
      <c r="K165" s="1">
        <v>1</v>
      </c>
      <c r="L165" s="145">
        <v>1200000</v>
      </c>
      <c r="M165" s="145">
        <f t="shared" si="3"/>
        <v>1200000</v>
      </c>
      <c r="N165" s="1"/>
      <c r="O165" s="1"/>
      <c r="P165" s="1"/>
      <c r="Q165" s="1" t="s">
        <v>96</v>
      </c>
      <c r="R165" s="1" t="s">
        <v>119</v>
      </c>
      <c r="S165" s="1">
        <v>751410000</v>
      </c>
      <c r="T165" s="1">
        <v>0</v>
      </c>
      <c r="U165" s="154" t="e">
        <f>M165-#REF!</f>
        <v>#REF!</v>
      </c>
    </row>
    <row r="166" spans="1:21" s="128" customFormat="1" ht="24" x14ac:dyDescent="0.25">
      <c r="A166" s="1">
        <v>154</v>
      </c>
      <c r="B166" s="146"/>
      <c r="C166" s="146"/>
      <c r="D166" s="146" t="s">
        <v>36</v>
      </c>
      <c r="E166" s="146" t="s">
        <v>595</v>
      </c>
      <c r="F166" s="146" t="s">
        <v>595</v>
      </c>
      <c r="G166" s="146" t="s">
        <v>595</v>
      </c>
      <c r="H166" s="146" t="s">
        <v>595</v>
      </c>
      <c r="I166" s="146" t="s">
        <v>159</v>
      </c>
      <c r="J166" s="146" t="s">
        <v>114</v>
      </c>
      <c r="K166" s="146">
        <v>2</v>
      </c>
      <c r="L166" s="145">
        <v>1400000</v>
      </c>
      <c r="M166" s="145">
        <f t="shared" si="3"/>
        <v>2800000</v>
      </c>
      <c r="N166" s="146"/>
      <c r="O166" s="146"/>
      <c r="P166" s="146"/>
      <c r="Q166" s="146" t="s">
        <v>94</v>
      </c>
      <c r="R166" s="146" t="s">
        <v>119</v>
      </c>
      <c r="S166" s="146">
        <v>751410000</v>
      </c>
      <c r="T166" s="146">
        <v>0</v>
      </c>
      <c r="U166" s="161"/>
    </row>
    <row r="167" spans="1:21" s="128" customFormat="1" ht="36" x14ac:dyDescent="0.25">
      <c r="A167" s="1">
        <v>155</v>
      </c>
      <c r="B167" s="146"/>
      <c r="C167" s="146"/>
      <c r="D167" s="146" t="s">
        <v>36</v>
      </c>
      <c r="E167" s="146" t="s">
        <v>596</v>
      </c>
      <c r="F167" s="146" t="s">
        <v>596</v>
      </c>
      <c r="G167" s="146" t="s">
        <v>596</v>
      </c>
      <c r="H167" s="146" t="s">
        <v>596</v>
      </c>
      <c r="I167" s="146" t="s">
        <v>112</v>
      </c>
      <c r="J167" s="146" t="s">
        <v>114</v>
      </c>
      <c r="K167" s="146">
        <v>2</v>
      </c>
      <c r="L167" s="145">
        <v>4320000</v>
      </c>
      <c r="M167" s="145">
        <f t="shared" si="3"/>
        <v>8640000</v>
      </c>
      <c r="N167" s="146"/>
      <c r="O167" s="146"/>
      <c r="P167" s="146"/>
      <c r="Q167" s="146" t="s">
        <v>94</v>
      </c>
      <c r="R167" s="146" t="s">
        <v>119</v>
      </c>
      <c r="S167" s="146">
        <v>751410000</v>
      </c>
      <c r="T167" s="146">
        <v>0</v>
      </c>
      <c r="U167" s="161"/>
    </row>
    <row r="168" spans="1:21" s="128" customFormat="1" ht="24" x14ac:dyDescent="0.25">
      <c r="A168" s="1">
        <v>156</v>
      </c>
      <c r="B168" s="146"/>
      <c r="C168" s="146"/>
      <c r="D168" s="146" t="s">
        <v>36</v>
      </c>
      <c r="E168" s="146" t="s">
        <v>597</v>
      </c>
      <c r="F168" s="146" t="s">
        <v>597</v>
      </c>
      <c r="G168" s="146" t="s">
        <v>597</v>
      </c>
      <c r="H168" s="146" t="s">
        <v>597</v>
      </c>
      <c r="I168" s="146" t="s">
        <v>112</v>
      </c>
      <c r="J168" s="146" t="s">
        <v>114</v>
      </c>
      <c r="K168" s="146">
        <v>2</v>
      </c>
      <c r="L168" s="145">
        <v>2880000</v>
      </c>
      <c r="M168" s="145">
        <f t="shared" si="3"/>
        <v>5760000</v>
      </c>
      <c r="N168" s="146"/>
      <c r="O168" s="146"/>
      <c r="P168" s="146"/>
      <c r="Q168" s="146" t="s">
        <v>90</v>
      </c>
      <c r="R168" s="146" t="s">
        <v>119</v>
      </c>
      <c r="S168" s="146">
        <v>751410000</v>
      </c>
      <c r="T168" s="146">
        <v>0</v>
      </c>
      <c r="U168" s="161"/>
    </row>
    <row r="169" spans="1:21" ht="36" x14ac:dyDescent="0.25">
      <c r="A169" s="1">
        <v>157</v>
      </c>
      <c r="B169" s="1"/>
      <c r="C169" s="1"/>
      <c r="D169" s="1" t="s">
        <v>36</v>
      </c>
      <c r="E169" s="1" t="s">
        <v>258</v>
      </c>
      <c r="F169" s="1" t="s">
        <v>258</v>
      </c>
      <c r="G169" s="1" t="s">
        <v>258</v>
      </c>
      <c r="H169" s="1" t="s">
        <v>258</v>
      </c>
      <c r="I169" s="1" t="s">
        <v>112</v>
      </c>
      <c r="J169" s="1" t="s">
        <v>114</v>
      </c>
      <c r="K169" s="1">
        <v>4</v>
      </c>
      <c r="L169" s="145">
        <v>127950</v>
      </c>
      <c r="M169" s="145">
        <f t="shared" si="3"/>
        <v>511800</v>
      </c>
      <c r="N169" s="1"/>
      <c r="O169" s="1"/>
      <c r="P169" s="1"/>
      <c r="Q169" s="1" t="s">
        <v>91</v>
      </c>
      <c r="R169" s="1" t="s">
        <v>119</v>
      </c>
      <c r="S169" s="1">
        <v>751410000</v>
      </c>
      <c r="T169" s="1">
        <v>0</v>
      </c>
      <c r="U169" s="154" t="e">
        <f>M169-#REF!</f>
        <v>#REF!</v>
      </c>
    </row>
    <row r="170" spans="1:21" ht="60" x14ac:dyDescent="0.25">
      <c r="A170" s="1">
        <v>158</v>
      </c>
      <c r="B170" s="1"/>
      <c r="C170" s="1"/>
      <c r="D170" s="1" t="s">
        <v>36</v>
      </c>
      <c r="E170" s="1" t="s">
        <v>259</v>
      </c>
      <c r="F170" s="1" t="s">
        <v>259</v>
      </c>
      <c r="G170" s="1" t="s">
        <v>259</v>
      </c>
      <c r="H170" s="1" t="s">
        <v>259</v>
      </c>
      <c r="I170" s="1" t="s">
        <v>112</v>
      </c>
      <c r="J170" s="1" t="s">
        <v>114</v>
      </c>
      <c r="K170" s="1">
        <v>10</v>
      </c>
      <c r="L170" s="145">
        <v>119000</v>
      </c>
      <c r="M170" s="145">
        <f t="shared" si="3"/>
        <v>1190000</v>
      </c>
      <c r="N170" s="1"/>
      <c r="O170" s="1"/>
      <c r="P170" s="1"/>
      <c r="Q170" s="1" t="s">
        <v>91</v>
      </c>
      <c r="R170" s="1" t="s">
        <v>119</v>
      </c>
      <c r="S170" s="1">
        <v>751410000</v>
      </c>
      <c r="T170" s="1">
        <v>0</v>
      </c>
      <c r="U170" s="154" t="e">
        <f>M170-#REF!</f>
        <v>#REF!</v>
      </c>
    </row>
    <row r="171" spans="1:21" ht="24" x14ac:dyDescent="0.25">
      <c r="A171" s="1">
        <v>159</v>
      </c>
      <c r="B171" s="1"/>
      <c r="C171" s="1"/>
      <c r="D171" s="1" t="s">
        <v>36</v>
      </c>
      <c r="E171" s="1" t="s">
        <v>490</v>
      </c>
      <c r="F171" s="1" t="s">
        <v>490</v>
      </c>
      <c r="G171" s="1" t="s">
        <v>490</v>
      </c>
      <c r="H171" s="1" t="s">
        <v>490</v>
      </c>
      <c r="I171" s="1" t="s">
        <v>112</v>
      </c>
      <c r="J171" s="1" t="s">
        <v>114</v>
      </c>
      <c r="K171" s="1">
        <v>1</v>
      </c>
      <c r="L171" s="145">
        <v>1836000</v>
      </c>
      <c r="M171" s="145">
        <f t="shared" si="3"/>
        <v>1836000</v>
      </c>
      <c r="N171" s="1"/>
      <c r="O171" s="1"/>
      <c r="P171" s="1"/>
      <c r="Q171" s="1" t="s">
        <v>91</v>
      </c>
      <c r="R171" s="1" t="s">
        <v>119</v>
      </c>
      <c r="S171" s="1">
        <v>751410000</v>
      </c>
      <c r="T171" s="1">
        <v>0</v>
      </c>
      <c r="U171" s="154" t="e">
        <f>M171-#REF!</f>
        <v>#REF!</v>
      </c>
    </row>
    <row r="172" spans="1:21" ht="24" x14ac:dyDescent="0.25">
      <c r="A172" s="1">
        <v>160</v>
      </c>
      <c r="B172" s="1"/>
      <c r="C172" s="1"/>
      <c r="D172" s="1" t="s">
        <v>36</v>
      </c>
      <c r="E172" s="1" t="s">
        <v>260</v>
      </c>
      <c r="F172" s="1" t="s">
        <v>260</v>
      </c>
      <c r="G172" s="1" t="s">
        <v>260</v>
      </c>
      <c r="H172" s="1" t="s">
        <v>260</v>
      </c>
      <c r="I172" s="1" t="s">
        <v>112</v>
      </c>
      <c r="J172" s="1" t="s">
        <v>114</v>
      </c>
      <c r="K172" s="1">
        <v>4</v>
      </c>
      <c r="L172" s="145">
        <v>182580</v>
      </c>
      <c r="M172" s="145">
        <f t="shared" si="3"/>
        <v>730320</v>
      </c>
      <c r="N172" s="1"/>
      <c r="O172" s="1"/>
      <c r="P172" s="1"/>
      <c r="Q172" s="1" t="s">
        <v>91</v>
      </c>
      <c r="R172" s="1" t="s">
        <v>119</v>
      </c>
      <c r="S172" s="1">
        <v>751410000</v>
      </c>
      <c r="T172" s="1">
        <v>0</v>
      </c>
      <c r="U172" s="154" t="e">
        <f>M172-#REF!</f>
        <v>#REF!</v>
      </c>
    </row>
    <row r="173" spans="1:21" ht="24" x14ac:dyDescent="0.25">
      <c r="A173" s="1">
        <v>161</v>
      </c>
      <c r="B173" s="1"/>
      <c r="C173" s="1"/>
      <c r="D173" s="1" t="s">
        <v>36</v>
      </c>
      <c r="E173" s="1" t="s">
        <v>491</v>
      </c>
      <c r="F173" s="1" t="s">
        <v>491</v>
      </c>
      <c r="G173" s="1" t="s">
        <v>491</v>
      </c>
      <c r="H173" s="1" t="s">
        <v>491</v>
      </c>
      <c r="I173" s="146" t="s">
        <v>159</v>
      </c>
      <c r="J173" s="1" t="s">
        <v>114</v>
      </c>
      <c r="K173" s="1">
        <v>2</v>
      </c>
      <c r="L173" s="145">
        <v>375761</v>
      </c>
      <c r="M173" s="145">
        <f t="shared" si="3"/>
        <v>751522</v>
      </c>
      <c r="N173" s="1"/>
      <c r="O173" s="1"/>
      <c r="P173" s="1"/>
      <c r="Q173" s="1" t="s">
        <v>91</v>
      </c>
      <c r="R173" s="1" t="s">
        <v>119</v>
      </c>
      <c r="S173" s="1">
        <v>751410000</v>
      </c>
      <c r="T173" s="1">
        <v>0</v>
      </c>
      <c r="U173" s="154" t="e">
        <f>M173-#REF!</f>
        <v>#REF!</v>
      </c>
    </row>
    <row r="174" spans="1:21" ht="24" x14ac:dyDescent="0.25">
      <c r="A174" s="1">
        <v>162</v>
      </c>
      <c r="B174" s="1"/>
      <c r="C174" s="1"/>
      <c r="D174" s="1" t="s">
        <v>36</v>
      </c>
      <c r="E174" s="1" t="s">
        <v>261</v>
      </c>
      <c r="F174" s="1" t="s">
        <v>261</v>
      </c>
      <c r="G174" s="1" t="s">
        <v>261</v>
      </c>
      <c r="H174" s="1" t="s">
        <v>261</v>
      </c>
      <c r="I174" s="146" t="s">
        <v>159</v>
      </c>
      <c r="J174" s="1" t="s">
        <v>114</v>
      </c>
      <c r="K174" s="1">
        <v>2</v>
      </c>
      <c r="L174" s="145">
        <v>193760</v>
      </c>
      <c r="M174" s="145">
        <f t="shared" si="3"/>
        <v>387520</v>
      </c>
      <c r="N174" s="1"/>
      <c r="O174" s="1"/>
      <c r="P174" s="1"/>
      <c r="Q174" s="1" t="s">
        <v>91</v>
      </c>
      <c r="R174" s="1" t="s">
        <v>119</v>
      </c>
      <c r="S174" s="1">
        <v>751410000</v>
      </c>
      <c r="T174" s="1">
        <v>0</v>
      </c>
      <c r="U174" s="154" t="e">
        <f>M174-#REF!</f>
        <v>#REF!</v>
      </c>
    </row>
    <row r="175" spans="1:21" ht="24" x14ac:dyDescent="0.25">
      <c r="A175" s="1">
        <v>163</v>
      </c>
      <c r="B175" s="1"/>
      <c r="C175" s="1"/>
      <c r="D175" s="1" t="s">
        <v>36</v>
      </c>
      <c r="E175" s="1" t="s">
        <v>262</v>
      </c>
      <c r="F175" s="1" t="s">
        <v>262</v>
      </c>
      <c r="G175" s="1" t="s">
        <v>262</v>
      </c>
      <c r="H175" s="1" t="s">
        <v>262</v>
      </c>
      <c r="I175" s="1" t="s">
        <v>112</v>
      </c>
      <c r="J175" s="1" t="s">
        <v>114</v>
      </c>
      <c r="K175" s="1">
        <v>2</v>
      </c>
      <c r="L175" s="145">
        <v>1587960</v>
      </c>
      <c r="M175" s="145">
        <f t="shared" si="3"/>
        <v>3175920</v>
      </c>
      <c r="N175" s="1"/>
      <c r="O175" s="1"/>
      <c r="P175" s="1"/>
      <c r="Q175" s="1" t="s">
        <v>91</v>
      </c>
      <c r="R175" s="1" t="s">
        <v>119</v>
      </c>
      <c r="S175" s="1">
        <v>751410000</v>
      </c>
      <c r="T175" s="1">
        <v>0</v>
      </c>
      <c r="U175" s="154" t="e">
        <f>M175-#REF!</f>
        <v>#REF!</v>
      </c>
    </row>
    <row r="176" spans="1:21" ht="36" x14ac:dyDescent="0.25">
      <c r="A176" s="1">
        <v>164</v>
      </c>
      <c r="B176" s="1"/>
      <c r="C176" s="1"/>
      <c r="D176" s="1" t="s">
        <v>36</v>
      </c>
      <c r="E176" s="1" t="s">
        <v>263</v>
      </c>
      <c r="F176" s="1" t="s">
        <v>263</v>
      </c>
      <c r="G176" s="1" t="s">
        <v>263</v>
      </c>
      <c r="H176" s="1" t="s">
        <v>263</v>
      </c>
      <c r="I176" s="1" t="s">
        <v>112</v>
      </c>
      <c r="J176" s="1" t="s">
        <v>114</v>
      </c>
      <c r="K176" s="1">
        <v>1</v>
      </c>
      <c r="L176" s="145">
        <v>2223360</v>
      </c>
      <c r="M176" s="145">
        <f t="shared" si="3"/>
        <v>2223360</v>
      </c>
      <c r="N176" s="1"/>
      <c r="O176" s="1"/>
      <c r="P176" s="1"/>
      <c r="Q176" s="1" t="s">
        <v>91</v>
      </c>
      <c r="R176" s="1" t="s">
        <v>119</v>
      </c>
      <c r="S176" s="1">
        <v>751410000</v>
      </c>
      <c r="T176" s="1">
        <v>0</v>
      </c>
      <c r="U176" s="154" t="e">
        <f>M176-#REF!</f>
        <v>#REF!</v>
      </c>
    </row>
    <row r="177" spans="1:21" ht="24" x14ac:dyDescent="0.25">
      <c r="A177" s="1">
        <v>165</v>
      </c>
      <c r="B177" s="1"/>
      <c r="C177" s="1"/>
      <c r="D177" s="1" t="s">
        <v>36</v>
      </c>
      <c r="E177" s="1" t="s">
        <v>501</v>
      </c>
      <c r="F177" s="1" t="s">
        <v>501</v>
      </c>
      <c r="G177" s="1" t="s">
        <v>501</v>
      </c>
      <c r="H177" s="1" t="s">
        <v>501</v>
      </c>
      <c r="I177" s="1" t="s">
        <v>112</v>
      </c>
      <c r="J177" s="1" t="s">
        <v>114</v>
      </c>
      <c r="K177" s="1">
        <v>5</v>
      </c>
      <c r="L177" s="145">
        <v>315000</v>
      </c>
      <c r="M177" s="145">
        <f t="shared" si="3"/>
        <v>1575000</v>
      </c>
      <c r="N177" s="1"/>
      <c r="O177" s="1"/>
      <c r="P177" s="1"/>
      <c r="Q177" s="1" t="s">
        <v>91</v>
      </c>
      <c r="R177" s="1" t="s">
        <v>119</v>
      </c>
      <c r="S177" s="1">
        <v>751410000</v>
      </c>
      <c r="T177" s="1">
        <v>0</v>
      </c>
      <c r="U177" s="154" t="e">
        <f>M177-#REF!</f>
        <v>#REF!</v>
      </c>
    </row>
    <row r="178" spans="1:21" ht="24" x14ac:dyDescent="0.25">
      <c r="A178" s="1">
        <v>166</v>
      </c>
      <c r="B178" s="1"/>
      <c r="C178" s="1"/>
      <c r="D178" s="1" t="s">
        <v>36</v>
      </c>
      <c r="E178" s="1" t="s">
        <v>492</v>
      </c>
      <c r="F178" s="1" t="s">
        <v>492</v>
      </c>
      <c r="G178" s="1" t="s">
        <v>492</v>
      </c>
      <c r="H178" s="1" t="s">
        <v>492</v>
      </c>
      <c r="I178" s="146" t="s">
        <v>170</v>
      </c>
      <c r="J178" s="1" t="s">
        <v>114</v>
      </c>
      <c r="K178" s="1">
        <v>2</v>
      </c>
      <c r="L178" s="145">
        <v>380000</v>
      </c>
      <c r="M178" s="145">
        <f t="shared" si="3"/>
        <v>760000</v>
      </c>
      <c r="N178" s="1"/>
      <c r="O178" s="1"/>
      <c r="P178" s="1"/>
      <c r="Q178" s="1" t="s">
        <v>91</v>
      </c>
      <c r="R178" s="1" t="s">
        <v>119</v>
      </c>
      <c r="S178" s="1">
        <v>751410000</v>
      </c>
      <c r="T178" s="1">
        <v>0</v>
      </c>
      <c r="U178" s="154" t="e">
        <f>M178-#REF!</f>
        <v>#REF!</v>
      </c>
    </row>
    <row r="179" spans="1:21" ht="48" x14ac:dyDescent="0.25">
      <c r="A179" s="1">
        <v>167</v>
      </c>
      <c r="B179" s="1"/>
      <c r="C179" s="1"/>
      <c r="D179" s="1" t="s">
        <v>36</v>
      </c>
      <c r="E179" s="1" t="s">
        <v>264</v>
      </c>
      <c r="F179" s="1" t="s">
        <v>264</v>
      </c>
      <c r="G179" s="1" t="s">
        <v>264</v>
      </c>
      <c r="H179" s="1" t="s">
        <v>264</v>
      </c>
      <c r="I179" s="146" t="s">
        <v>159</v>
      </c>
      <c r="J179" s="1" t="s">
        <v>114</v>
      </c>
      <c r="K179" s="1">
        <v>2</v>
      </c>
      <c r="L179" s="145">
        <v>298000</v>
      </c>
      <c r="M179" s="145">
        <f t="shared" si="3"/>
        <v>596000</v>
      </c>
      <c r="N179" s="1"/>
      <c r="O179" s="1"/>
      <c r="P179" s="1"/>
      <c r="Q179" s="1" t="s">
        <v>91</v>
      </c>
      <c r="R179" s="1" t="s">
        <v>119</v>
      </c>
      <c r="S179" s="1">
        <v>751410000</v>
      </c>
      <c r="T179" s="1">
        <v>0</v>
      </c>
      <c r="U179" s="154" t="e">
        <f>M179-#REF!</f>
        <v>#REF!</v>
      </c>
    </row>
    <row r="180" spans="1:21" ht="36" x14ac:dyDescent="0.25">
      <c r="A180" s="1">
        <v>168</v>
      </c>
      <c r="B180" s="1"/>
      <c r="C180" s="1"/>
      <c r="D180" s="1" t="s">
        <v>25</v>
      </c>
      <c r="E180" s="1" t="s">
        <v>585</v>
      </c>
      <c r="F180" s="1" t="s">
        <v>585</v>
      </c>
      <c r="G180" s="1" t="s">
        <v>585</v>
      </c>
      <c r="H180" s="1" t="s">
        <v>585</v>
      </c>
      <c r="I180" s="146" t="s">
        <v>158</v>
      </c>
      <c r="J180" s="1" t="s">
        <v>25</v>
      </c>
      <c r="K180" s="1">
        <v>1</v>
      </c>
      <c r="L180" s="145">
        <v>655928.6</v>
      </c>
      <c r="M180" s="145">
        <f t="shared" si="3"/>
        <v>655928.6</v>
      </c>
      <c r="N180" s="1"/>
      <c r="O180" s="1"/>
      <c r="P180" s="1"/>
      <c r="Q180" s="1" t="s">
        <v>85</v>
      </c>
      <c r="R180" s="1" t="s">
        <v>269</v>
      </c>
      <c r="S180" s="1"/>
      <c r="T180" s="1">
        <v>50</v>
      </c>
      <c r="U180" s="154"/>
    </row>
    <row r="181" spans="1:21" x14ac:dyDescent="0.25">
      <c r="A181" s="140"/>
      <c r="B181" s="140"/>
      <c r="C181" s="140"/>
      <c r="D181" s="140" t="s">
        <v>277</v>
      </c>
      <c r="E181" s="140"/>
      <c r="F181" s="140"/>
      <c r="G181" s="140"/>
      <c r="H181" s="140"/>
      <c r="I181" s="140"/>
      <c r="J181" s="140"/>
      <c r="K181" s="140"/>
      <c r="L181" s="140"/>
      <c r="M181" s="142">
        <f>SUM(M182:M186)</f>
        <v>20950000</v>
      </c>
      <c r="N181" s="140"/>
      <c r="O181" s="140"/>
      <c r="P181" s="140"/>
      <c r="Q181" s="140"/>
      <c r="R181" s="140"/>
      <c r="S181" s="140"/>
      <c r="T181" s="140"/>
    </row>
    <row r="182" spans="1:21" ht="36" x14ac:dyDescent="0.25">
      <c r="A182" s="1">
        <v>169</v>
      </c>
      <c r="B182" s="1"/>
      <c r="C182" s="1"/>
      <c r="D182" s="1" t="s">
        <v>25</v>
      </c>
      <c r="E182" s="1" t="s">
        <v>352</v>
      </c>
      <c r="F182" s="1" t="s">
        <v>273</v>
      </c>
      <c r="G182" s="1" t="s">
        <v>352</v>
      </c>
      <c r="H182" s="1" t="s">
        <v>273</v>
      </c>
      <c r="I182" s="146" t="s">
        <v>170</v>
      </c>
      <c r="J182" s="1" t="s">
        <v>25</v>
      </c>
      <c r="K182" s="1">
        <v>1</v>
      </c>
      <c r="L182" s="145">
        <v>350000</v>
      </c>
      <c r="M182" s="145">
        <f>K182*L182</f>
        <v>350000</v>
      </c>
      <c r="N182" s="1"/>
      <c r="O182" s="1"/>
      <c r="P182" s="1"/>
      <c r="Q182" s="1" t="s">
        <v>85</v>
      </c>
      <c r="R182" s="1" t="s">
        <v>172</v>
      </c>
      <c r="S182" s="1">
        <v>751410000</v>
      </c>
      <c r="T182" s="1">
        <v>0</v>
      </c>
      <c r="U182" s="154" t="e">
        <f>M182-#REF!</f>
        <v>#REF!</v>
      </c>
    </row>
    <row r="183" spans="1:21" x14ac:dyDescent="0.25">
      <c r="A183" s="1">
        <v>170</v>
      </c>
      <c r="B183" s="1"/>
      <c r="C183" s="1"/>
      <c r="D183" s="1" t="s">
        <v>25</v>
      </c>
      <c r="E183" s="1" t="s">
        <v>353</v>
      </c>
      <c r="F183" s="1" t="s">
        <v>274</v>
      </c>
      <c r="G183" s="1" t="s">
        <v>353</v>
      </c>
      <c r="H183" s="1" t="s">
        <v>274</v>
      </c>
      <c r="I183" s="1" t="s">
        <v>112</v>
      </c>
      <c r="J183" s="1" t="s">
        <v>25</v>
      </c>
      <c r="K183" s="1">
        <v>1</v>
      </c>
      <c r="L183" s="145">
        <v>4963000</v>
      </c>
      <c r="M183" s="145">
        <f>K183*L183</f>
        <v>4963000</v>
      </c>
      <c r="N183" s="1"/>
      <c r="O183" s="1"/>
      <c r="P183" s="1"/>
      <c r="Q183" s="1" t="s">
        <v>85</v>
      </c>
      <c r="R183" s="1" t="s">
        <v>121</v>
      </c>
      <c r="S183" s="1">
        <v>751410000</v>
      </c>
      <c r="T183" s="1">
        <v>0</v>
      </c>
      <c r="U183" s="154" t="e">
        <f>M183-#REF!</f>
        <v>#REF!</v>
      </c>
    </row>
    <row r="184" spans="1:21" ht="24" x14ac:dyDescent="0.25">
      <c r="A184" s="1">
        <v>171</v>
      </c>
      <c r="B184" s="1"/>
      <c r="C184" s="1"/>
      <c r="D184" s="1" t="s">
        <v>25</v>
      </c>
      <c r="E184" s="1" t="s">
        <v>353</v>
      </c>
      <c r="F184" s="1" t="s">
        <v>353</v>
      </c>
      <c r="G184" s="1" t="s">
        <v>353</v>
      </c>
      <c r="H184" s="1" t="s">
        <v>274</v>
      </c>
      <c r="I184" s="1" t="s">
        <v>158</v>
      </c>
      <c r="J184" s="1" t="s">
        <v>25</v>
      </c>
      <c r="K184" s="1">
        <v>1</v>
      </c>
      <c r="L184" s="145">
        <v>537000</v>
      </c>
      <c r="M184" s="145">
        <f>K184*L184</f>
        <v>537000</v>
      </c>
      <c r="N184" s="1"/>
      <c r="O184" s="1"/>
      <c r="P184" s="1"/>
      <c r="Q184" s="1" t="s">
        <v>85</v>
      </c>
      <c r="R184" s="1" t="s">
        <v>120</v>
      </c>
      <c r="S184" s="1">
        <v>751410000</v>
      </c>
      <c r="T184" s="1">
        <v>0</v>
      </c>
      <c r="U184" s="154" t="e">
        <f>M184-#REF!</f>
        <v>#REF!</v>
      </c>
    </row>
    <row r="185" spans="1:21" ht="24" x14ac:dyDescent="0.25">
      <c r="A185" s="1">
        <v>172</v>
      </c>
      <c r="B185" s="1"/>
      <c r="C185" s="1"/>
      <c r="D185" s="1" t="s">
        <v>36</v>
      </c>
      <c r="E185" s="1" t="s">
        <v>354</v>
      </c>
      <c r="F185" s="1" t="s">
        <v>275</v>
      </c>
      <c r="G185" s="1" t="s">
        <v>354</v>
      </c>
      <c r="H185" s="1" t="s">
        <v>275</v>
      </c>
      <c r="I185" s="1" t="s">
        <v>112</v>
      </c>
      <c r="J185" s="1" t="s">
        <v>279</v>
      </c>
      <c r="K185" s="1">
        <v>1</v>
      </c>
      <c r="L185" s="145">
        <v>5100000</v>
      </c>
      <c r="M185" s="145">
        <f>K185*L185</f>
        <v>5100000</v>
      </c>
      <c r="N185" s="1"/>
      <c r="O185" s="1"/>
      <c r="P185" s="1"/>
      <c r="Q185" s="1" t="s">
        <v>98</v>
      </c>
      <c r="R185" s="1" t="s">
        <v>271</v>
      </c>
      <c r="S185" s="1">
        <v>751410000</v>
      </c>
      <c r="T185" s="1">
        <v>0</v>
      </c>
      <c r="U185" s="154" t="e">
        <f>M185-#REF!</f>
        <v>#REF!</v>
      </c>
    </row>
    <row r="186" spans="1:21" ht="24" x14ac:dyDescent="0.25">
      <c r="A186" s="1">
        <v>173</v>
      </c>
      <c r="B186" s="1"/>
      <c r="C186" s="1"/>
      <c r="D186" s="1" t="s">
        <v>36</v>
      </c>
      <c r="E186" s="1" t="s">
        <v>355</v>
      </c>
      <c r="F186" s="1" t="s">
        <v>276</v>
      </c>
      <c r="G186" s="1" t="s">
        <v>355</v>
      </c>
      <c r="H186" s="1" t="s">
        <v>276</v>
      </c>
      <c r="I186" s="1" t="s">
        <v>112</v>
      </c>
      <c r="J186" s="1" t="s">
        <v>279</v>
      </c>
      <c r="K186" s="1">
        <v>1</v>
      </c>
      <c r="L186" s="145">
        <v>10000000</v>
      </c>
      <c r="M186" s="145">
        <f>K186*L186</f>
        <v>10000000</v>
      </c>
      <c r="N186" s="1"/>
      <c r="O186" s="1"/>
      <c r="P186" s="1"/>
      <c r="Q186" s="1" t="s">
        <v>96</v>
      </c>
      <c r="R186" s="1" t="s">
        <v>271</v>
      </c>
      <c r="S186" s="1">
        <v>751410000</v>
      </c>
      <c r="T186" s="1">
        <v>0</v>
      </c>
      <c r="U186" s="154" t="e">
        <f>M186-#REF!</f>
        <v>#REF!</v>
      </c>
    </row>
    <row r="187" spans="1:21" x14ac:dyDescent="0.25">
      <c r="A187" s="140"/>
      <c r="B187" s="140"/>
      <c r="C187" s="140"/>
      <c r="D187" s="140" t="s">
        <v>401</v>
      </c>
      <c r="E187" s="140"/>
      <c r="F187" s="140"/>
      <c r="G187" s="140"/>
      <c r="H187" s="140"/>
      <c r="I187" s="140"/>
      <c r="J187" s="140"/>
      <c r="K187" s="140"/>
      <c r="L187" s="140"/>
      <c r="M187" s="142">
        <f>SUM(M188:P237)</f>
        <v>28587000</v>
      </c>
      <c r="N187" s="140"/>
      <c r="O187" s="140"/>
      <c r="P187" s="140"/>
      <c r="Q187" s="140"/>
      <c r="R187" s="140"/>
      <c r="S187" s="140"/>
      <c r="T187" s="140"/>
    </row>
    <row r="188" spans="1:21" ht="24" x14ac:dyDescent="0.25">
      <c r="A188" s="1">
        <v>174</v>
      </c>
      <c r="B188" s="1"/>
      <c r="C188" s="1"/>
      <c r="D188" s="1" t="s">
        <v>25</v>
      </c>
      <c r="E188" s="1" t="s">
        <v>402</v>
      </c>
      <c r="F188" s="1" t="s">
        <v>356</v>
      </c>
      <c r="G188" s="1" t="s">
        <v>402</v>
      </c>
      <c r="H188" s="1" t="s">
        <v>356</v>
      </c>
      <c r="I188" s="146" t="s">
        <v>170</v>
      </c>
      <c r="J188" s="1" t="s">
        <v>437</v>
      </c>
      <c r="K188" s="1">
        <v>1</v>
      </c>
      <c r="L188" s="145">
        <v>300000</v>
      </c>
      <c r="M188" s="145">
        <f>L188*K188</f>
        <v>300000</v>
      </c>
      <c r="N188" s="1"/>
      <c r="O188" s="1"/>
      <c r="P188" s="1"/>
      <c r="Q188" s="1" t="s">
        <v>440</v>
      </c>
      <c r="R188" s="1" t="s">
        <v>119</v>
      </c>
      <c r="S188" s="1">
        <v>751410000</v>
      </c>
      <c r="T188" s="1">
        <v>50</v>
      </c>
    </row>
    <row r="189" spans="1:21" ht="24" x14ac:dyDescent="0.25">
      <c r="A189" s="1">
        <v>175</v>
      </c>
      <c r="B189" s="1"/>
      <c r="C189" s="1"/>
      <c r="D189" s="1" t="s">
        <v>25</v>
      </c>
      <c r="E189" s="1" t="s">
        <v>357</v>
      </c>
      <c r="F189" s="1" t="s">
        <v>357</v>
      </c>
      <c r="G189" s="1" t="s">
        <v>357</v>
      </c>
      <c r="H189" s="1" t="s">
        <v>357</v>
      </c>
      <c r="I189" s="146" t="s">
        <v>170</v>
      </c>
      <c r="J189" s="1" t="s">
        <v>437</v>
      </c>
      <c r="K189" s="1">
        <v>1</v>
      </c>
      <c r="L189" s="145">
        <v>150000</v>
      </c>
      <c r="M189" s="145">
        <f t="shared" ref="M189:M237" si="4">L189*K189</f>
        <v>150000</v>
      </c>
      <c r="N189" s="1"/>
      <c r="O189" s="1"/>
      <c r="P189" s="1"/>
      <c r="Q189" s="1" t="s">
        <v>440</v>
      </c>
      <c r="R189" s="1" t="s">
        <v>119</v>
      </c>
      <c r="S189" s="1">
        <v>751410000</v>
      </c>
      <c r="T189" s="1">
        <v>70</v>
      </c>
    </row>
    <row r="190" spans="1:21" ht="24" x14ac:dyDescent="0.25">
      <c r="A190" s="1">
        <v>176</v>
      </c>
      <c r="B190" s="1"/>
      <c r="C190" s="1"/>
      <c r="D190" s="1" t="s">
        <v>36</v>
      </c>
      <c r="E190" s="1" t="s">
        <v>403</v>
      </c>
      <c r="F190" s="1" t="s">
        <v>358</v>
      </c>
      <c r="G190" s="1" t="s">
        <v>403</v>
      </c>
      <c r="H190" s="1" t="s">
        <v>358</v>
      </c>
      <c r="I190" s="146" t="s">
        <v>170</v>
      </c>
      <c r="J190" s="1" t="s">
        <v>438</v>
      </c>
      <c r="K190" s="1">
        <v>3</v>
      </c>
      <c r="L190" s="145">
        <v>25000</v>
      </c>
      <c r="M190" s="145">
        <f t="shared" si="4"/>
        <v>75000</v>
      </c>
      <c r="N190" s="1"/>
      <c r="O190" s="1"/>
      <c r="P190" s="1"/>
      <c r="Q190" s="1" t="s">
        <v>440</v>
      </c>
      <c r="R190" s="1" t="s">
        <v>119</v>
      </c>
      <c r="S190" s="1">
        <v>751410000</v>
      </c>
      <c r="T190" s="1">
        <v>100</v>
      </c>
    </row>
    <row r="191" spans="1:21" ht="24" x14ac:dyDescent="0.25">
      <c r="A191" s="1">
        <v>177</v>
      </c>
      <c r="B191" s="1"/>
      <c r="C191" s="1"/>
      <c r="D191" s="1" t="s">
        <v>36</v>
      </c>
      <c r="E191" s="1" t="s">
        <v>359</v>
      </c>
      <c r="F191" s="1" t="s">
        <v>359</v>
      </c>
      <c r="G191" s="1" t="s">
        <v>359</v>
      </c>
      <c r="H191" s="1" t="s">
        <v>359</v>
      </c>
      <c r="I191" s="146" t="s">
        <v>170</v>
      </c>
      <c r="J191" s="1" t="s">
        <v>437</v>
      </c>
      <c r="K191" s="1">
        <v>1</v>
      </c>
      <c r="L191" s="145">
        <v>180000</v>
      </c>
      <c r="M191" s="145">
        <f t="shared" si="4"/>
        <v>180000</v>
      </c>
      <c r="N191" s="1"/>
      <c r="O191" s="1"/>
      <c r="P191" s="1"/>
      <c r="Q191" s="1" t="s">
        <v>441</v>
      </c>
      <c r="R191" s="1" t="s">
        <v>119</v>
      </c>
      <c r="S191" s="1">
        <v>751410000</v>
      </c>
      <c r="T191" s="1">
        <v>50</v>
      </c>
    </row>
    <row r="192" spans="1:21" ht="24" x14ac:dyDescent="0.25">
      <c r="A192" s="1">
        <v>178</v>
      </c>
      <c r="B192" s="1"/>
      <c r="C192" s="1"/>
      <c r="D192" s="1" t="s">
        <v>36</v>
      </c>
      <c r="E192" s="1" t="s">
        <v>360</v>
      </c>
      <c r="F192" s="1" t="s">
        <v>360</v>
      </c>
      <c r="G192" s="1" t="s">
        <v>360</v>
      </c>
      <c r="H192" s="1" t="s">
        <v>360</v>
      </c>
      <c r="I192" s="146" t="s">
        <v>170</v>
      </c>
      <c r="J192" s="1" t="s">
        <v>437</v>
      </c>
      <c r="K192" s="1">
        <v>1</v>
      </c>
      <c r="L192" s="145">
        <v>180000</v>
      </c>
      <c r="M192" s="145">
        <f t="shared" si="4"/>
        <v>180000</v>
      </c>
      <c r="N192" s="1"/>
      <c r="O192" s="1"/>
      <c r="P192" s="1"/>
      <c r="Q192" s="1" t="s">
        <v>441</v>
      </c>
      <c r="R192" s="1" t="s">
        <v>119</v>
      </c>
      <c r="S192" s="1">
        <v>751410000</v>
      </c>
      <c r="T192" s="1">
        <v>50</v>
      </c>
    </row>
    <row r="193" spans="1:20" ht="24" x14ac:dyDescent="0.25">
      <c r="A193" s="1">
        <v>179</v>
      </c>
      <c r="B193" s="1"/>
      <c r="C193" s="1"/>
      <c r="D193" s="1" t="s">
        <v>36</v>
      </c>
      <c r="E193" s="1" t="s">
        <v>361</v>
      </c>
      <c r="F193" s="1" t="s">
        <v>361</v>
      </c>
      <c r="G193" s="1" t="s">
        <v>361</v>
      </c>
      <c r="H193" s="1" t="s">
        <v>361</v>
      </c>
      <c r="I193" s="146" t="s">
        <v>170</v>
      </c>
      <c r="J193" s="1" t="s">
        <v>437</v>
      </c>
      <c r="K193" s="1">
        <v>1</v>
      </c>
      <c r="L193" s="145">
        <v>180000</v>
      </c>
      <c r="M193" s="145">
        <f t="shared" si="4"/>
        <v>180000</v>
      </c>
      <c r="N193" s="1"/>
      <c r="O193" s="1"/>
      <c r="P193" s="1"/>
      <c r="Q193" s="1" t="s">
        <v>441</v>
      </c>
      <c r="R193" s="1" t="s">
        <v>119</v>
      </c>
      <c r="S193" s="1">
        <v>751410000</v>
      </c>
      <c r="T193" s="1">
        <v>50</v>
      </c>
    </row>
    <row r="194" spans="1:20" ht="24" x14ac:dyDescent="0.25">
      <c r="A194" s="1">
        <v>180</v>
      </c>
      <c r="B194" s="1"/>
      <c r="C194" s="1"/>
      <c r="D194" s="1" t="s">
        <v>36</v>
      </c>
      <c r="E194" s="1" t="s">
        <v>362</v>
      </c>
      <c r="F194" s="1" t="s">
        <v>362</v>
      </c>
      <c r="G194" s="1" t="s">
        <v>362</v>
      </c>
      <c r="H194" s="1" t="s">
        <v>362</v>
      </c>
      <c r="I194" s="146" t="s">
        <v>170</v>
      </c>
      <c r="J194" s="1" t="s">
        <v>437</v>
      </c>
      <c r="K194" s="1">
        <v>1</v>
      </c>
      <c r="L194" s="145">
        <v>180000</v>
      </c>
      <c r="M194" s="145">
        <f t="shared" si="4"/>
        <v>180000</v>
      </c>
      <c r="N194" s="1"/>
      <c r="O194" s="1"/>
      <c r="P194" s="1"/>
      <c r="Q194" s="1" t="s">
        <v>441</v>
      </c>
      <c r="R194" s="1" t="s">
        <v>119</v>
      </c>
      <c r="S194" s="1">
        <v>751410000</v>
      </c>
      <c r="T194" s="1">
        <v>50</v>
      </c>
    </row>
    <row r="195" spans="1:20" ht="24" x14ac:dyDescent="0.25">
      <c r="A195" s="1">
        <v>181</v>
      </c>
      <c r="B195" s="1"/>
      <c r="C195" s="1"/>
      <c r="D195" s="1" t="s">
        <v>36</v>
      </c>
      <c r="E195" s="1" t="s">
        <v>363</v>
      </c>
      <c r="F195" s="1" t="s">
        <v>363</v>
      </c>
      <c r="G195" s="1" t="s">
        <v>363</v>
      </c>
      <c r="H195" s="1" t="s">
        <v>363</v>
      </c>
      <c r="I195" s="146" t="s">
        <v>170</v>
      </c>
      <c r="J195" s="1" t="s">
        <v>437</v>
      </c>
      <c r="K195" s="1">
        <v>1</v>
      </c>
      <c r="L195" s="145">
        <v>180000</v>
      </c>
      <c r="M195" s="145">
        <f t="shared" si="4"/>
        <v>180000</v>
      </c>
      <c r="N195" s="1"/>
      <c r="O195" s="1"/>
      <c r="P195" s="1"/>
      <c r="Q195" s="1" t="s">
        <v>441</v>
      </c>
      <c r="R195" s="1" t="s">
        <v>119</v>
      </c>
      <c r="S195" s="1">
        <v>751410000</v>
      </c>
      <c r="T195" s="1">
        <v>50</v>
      </c>
    </row>
    <row r="196" spans="1:20" ht="24" x14ac:dyDescent="0.25">
      <c r="A196" s="1">
        <v>182</v>
      </c>
      <c r="B196" s="1"/>
      <c r="C196" s="1"/>
      <c r="D196" s="1" t="s">
        <v>36</v>
      </c>
      <c r="E196" s="1" t="s">
        <v>404</v>
      </c>
      <c r="F196" s="1" t="s">
        <v>364</v>
      </c>
      <c r="G196" s="1" t="s">
        <v>404</v>
      </c>
      <c r="H196" s="1" t="s">
        <v>364</v>
      </c>
      <c r="I196" s="146" t="s">
        <v>170</v>
      </c>
      <c r="J196" s="1" t="s">
        <v>437</v>
      </c>
      <c r="K196" s="1">
        <v>1</v>
      </c>
      <c r="L196" s="145">
        <v>180000</v>
      </c>
      <c r="M196" s="145">
        <f t="shared" si="4"/>
        <v>180000</v>
      </c>
      <c r="N196" s="1"/>
      <c r="O196" s="1"/>
      <c r="P196" s="1"/>
      <c r="Q196" s="1" t="s">
        <v>441</v>
      </c>
      <c r="R196" s="1" t="s">
        <v>119</v>
      </c>
      <c r="S196" s="1">
        <v>751410000</v>
      </c>
      <c r="T196" s="1">
        <v>50</v>
      </c>
    </row>
    <row r="197" spans="1:20" ht="24" x14ac:dyDescent="0.25">
      <c r="A197" s="1">
        <v>183</v>
      </c>
      <c r="B197" s="1"/>
      <c r="C197" s="1"/>
      <c r="D197" s="1" t="s">
        <v>25</v>
      </c>
      <c r="E197" s="1" t="s">
        <v>405</v>
      </c>
      <c r="F197" s="1" t="s">
        <v>365</v>
      </c>
      <c r="G197" s="1" t="s">
        <v>405</v>
      </c>
      <c r="H197" s="1" t="s">
        <v>365</v>
      </c>
      <c r="I197" s="146" t="s">
        <v>159</v>
      </c>
      <c r="J197" s="1" t="s">
        <v>437</v>
      </c>
      <c r="K197" s="1">
        <v>1</v>
      </c>
      <c r="L197" s="145">
        <v>800000</v>
      </c>
      <c r="M197" s="145">
        <f t="shared" si="4"/>
        <v>800000</v>
      </c>
      <c r="N197" s="1"/>
      <c r="O197" s="1"/>
      <c r="P197" s="1"/>
      <c r="Q197" s="1" t="s">
        <v>441</v>
      </c>
      <c r="R197" s="1" t="s">
        <v>119</v>
      </c>
      <c r="S197" s="1">
        <v>751410000</v>
      </c>
      <c r="T197" s="1">
        <v>50</v>
      </c>
    </row>
    <row r="198" spans="1:20" ht="36" x14ac:dyDescent="0.25">
      <c r="A198" s="1">
        <v>184</v>
      </c>
      <c r="B198" s="1"/>
      <c r="C198" s="1"/>
      <c r="D198" s="1" t="s">
        <v>25</v>
      </c>
      <c r="E198" s="1" t="s">
        <v>406</v>
      </c>
      <c r="F198" s="1" t="s">
        <v>366</v>
      </c>
      <c r="G198" s="1" t="s">
        <v>406</v>
      </c>
      <c r="H198" s="1" t="s">
        <v>366</v>
      </c>
      <c r="I198" s="146" t="s">
        <v>170</v>
      </c>
      <c r="J198" s="1" t="s">
        <v>437</v>
      </c>
      <c r="K198" s="1">
        <v>2</v>
      </c>
      <c r="L198" s="145">
        <v>25000</v>
      </c>
      <c r="M198" s="145">
        <f t="shared" si="4"/>
        <v>50000</v>
      </c>
      <c r="N198" s="1"/>
      <c r="O198" s="1"/>
      <c r="P198" s="1"/>
      <c r="Q198" s="1" t="s">
        <v>442</v>
      </c>
      <c r="R198" s="1" t="s">
        <v>119</v>
      </c>
      <c r="S198" s="1">
        <v>751410000</v>
      </c>
      <c r="T198" s="1">
        <v>100</v>
      </c>
    </row>
    <row r="199" spans="1:20" ht="24" x14ac:dyDescent="0.25">
      <c r="A199" s="1">
        <v>185</v>
      </c>
      <c r="B199" s="1"/>
      <c r="C199" s="1"/>
      <c r="D199" s="1" t="s">
        <v>36</v>
      </c>
      <c r="E199" s="1" t="s">
        <v>367</v>
      </c>
      <c r="F199" s="1" t="s">
        <v>367</v>
      </c>
      <c r="G199" s="1" t="s">
        <v>367</v>
      </c>
      <c r="H199" s="1" t="s">
        <v>367</v>
      </c>
      <c r="I199" s="146" t="s">
        <v>170</v>
      </c>
      <c r="J199" s="1" t="s">
        <v>438</v>
      </c>
      <c r="K199" s="1">
        <v>2</v>
      </c>
      <c r="L199" s="145">
        <v>180000</v>
      </c>
      <c r="M199" s="145">
        <f t="shared" si="4"/>
        <v>360000</v>
      </c>
      <c r="N199" s="1"/>
      <c r="O199" s="1"/>
      <c r="P199" s="1"/>
      <c r="Q199" s="1" t="s">
        <v>442</v>
      </c>
      <c r="R199" s="1" t="s">
        <v>119</v>
      </c>
      <c r="S199" s="1">
        <v>751410000</v>
      </c>
      <c r="T199" s="1">
        <v>50</v>
      </c>
    </row>
    <row r="200" spans="1:20" ht="24" x14ac:dyDescent="0.25">
      <c r="A200" s="1">
        <v>186</v>
      </c>
      <c r="B200" s="1"/>
      <c r="C200" s="1"/>
      <c r="D200" s="1" t="s">
        <v>25</v>
      </c>
      <c r="E200" s="1" t="s">
        <v>407</v>
      </c>
      <c r="F200" s="1" t="s">
        <v>368</v>
      </c>
      <c r="G200" s="1" t="s">
        <v>407</v>
      </c>
      <c r="H200" s="1" t="s">
        <v>368</v>
      </c>
      <c r="I200" s="146" t="s">
        <v>170</v>
      </c>
      <c r="J200" s="1" t="s">
        <v>437</v>
      </c>
      <c r="K200" s="1">
        <v>1</v>
      </c>
      <c r="L200" s="145">
        <v>400000</v>
      </c>
      <c r="M200" s="145">
        <f t="shared" si="4"/>
        <v>400000</v>
      </c>
      <c r="N200" s="1"/>
      <c r="O200" s="1"/>
      <c r="P200" s="1"/>
      <c r="Q200" s="1" t="s">
        <v>441</v>
      </c>
      <c r="R200" s="1" t="s">
        <v>119</v>
      </c>
      <c r="S200" s="1">
        <v>751410000</v>
      </c>
      <c r="T200" s="1">
        <v>50</v>
      </c>
    </row>
    <row r="201" spans="1:20" ht="24" x14ac:dyDescent="0.25">
      <c r="A201" s="1">
        <v>187</v>
      </c>
      <c r="B201" s="1"/>
      <c r="C201" s="1"/>
      <c r="D201" s="1" t="s">
        <v>25</v>
      </c>
      <c r="E201" s="1" t="s">
        <v>408</v>
      </c>
      <c r="F201" s="1" t="s">
        <v>369</v>
      </c>
      <c r="G201" s="1" t="s">
        <v>408</v>
      </c>
      <c r="H201" s="1" t="s">
        <v>369</v>
      </c>
      <c r="I201" s="146" t="s">
        <v>170</v>
      </c>
      <c r="J201" s="1" t="s">
        <v>437</v>
      </c>
      <c r="K201" s="1">
        <v>2</v>
      </c>
      <c r="L201" s="145">
        <v>25000</v>
      </c>
      <c r="M201" s="145">
        <f t="shared" si="4"/>
        <v>50000</v>
      </c>
      <c r="N201" s="1"/>
      <c r="O201" s="1"/>
      <c r="P201" s="1"/>
      <c r="Q201" s="1" t="s">
        <v>442</v>
      </c>
      <c r="R201" s="1" t="s">
        <v>119</v>
      </c>
      <c r="S201" s="1">
        <v>751410000</v>
      </c>
      <c r="T201" s="1">
        <v>100</v>
      </c>
    </row>
    <row r="202" spans="1:20" ht="24" x14ac:dyDescent="0.25">
      <c r="A202" s="1">
        <v>188</v>
      </c>
      <c r="B202" s="1"/>
      <c r="C202" s="1"/>
      <c r="D202" s="1" t="s">
        <v>25</v>
      </c>
      <c r="E202" s="1" t="s">
        <v>502</v>
      </c>
      <c r="F202" s="1" t="s">
        <v>502</v>
      </c>
      <c r="G202" s="1" t="s">
        <v>502</v>
      </c>
      <c r="H202" s="1" t="s">
        <v>502</v>
      </c>
      <c r="I202" s="146" t="s">
        <v>112</v>
      </c>
      <c r="J202" s="1" t="s">
        <v>437</v>
      </c>
      <c r="K202" s="1">
        <v>1</v>
      </c>
      <c r="L202" s="145">
        <v>2000000</v>
      </c>
      <c r="M202" s="145">
        <f t="shared" si="4"/>
        <v>2000000</v>
      </c>
      <c r="N202" s="1"/>
      <c r="O202" s="1"/>
      <c r="P202" s="1"/>
      <c r="Q202" s="1" t="s">
        <v>441</v>
      </c>
      <c r="R202" s="1" t="s">
        <v>119</v>
      </c>
      <c r="S202" s="1">
        <v>751410000</v>
      </c>
      <c r="T202" s="1">
        <v>50</v>
      </c>
    </row>
    <row r="203" spans="1:20" ht="24" x14ac:dyDescent="0.25">
      <c r="A203" s="1">
        <v>189</v>
      </c>
      <c r="B203" s="1"/>
      <c r="C203" s="1"/>
      <c r="D203" s="1" t="s">
        <v>36</v>
      </c>
      <c r="E203" s="1" t="s">
        <v>511</v>
      </c>
      <c r="F203" s="1" t="s">
        <v>510</v>
      </c>
      <c r="G203" s="1" t="s">
        <v>511</v>
      </c>
      <c r="H203" s="1" t="s">
        <v>510</v>
      </c>
      <c r="I203" s="146" t="s">
        <v>170</v>
      </c>
      <c r="J203" s="1" t="s">
        <v>114</v>
      </c>
      <c r="K203" s="1">
        <v>100</v>
      </c>
      <c r="L203" s="145">
        <v>3000</v>
      </c>
      <c r="M203" s="145">
        <f t="shared" si="4"/>
        <v>300000</v>
      </c>
      <c r="N203" s="1"/>
      <c r="O203" s="1"/>
      <c r="P203" s="1"/>
      <c r="Q203" s="1" t="s">
        <v>448</v>
      </c>
      <c r="R203" s="1" t="s">
        <v>119</v>
      </c>
      <c r="S203" s="1">
        <v>751410000</v>
      </c>
      <c r="T203" s="1">
        <v>50</v>
      </c>
    </row>
    <row r="204" spans="1:20" ht="24" x14ac:dyDescent="0.25">
      <c r="A204" s="1">
        <v>190</v>
      </c>
      <c r="B204" s="1"/>
      <c r="C204" s="1"/>
      <c r="D204" s="1" t="s">
        <v>36</v>
      </c>
      <c r="E204" s="1" t="s">
        <v>409</v>
      </c>
      <c r="F204" s="1" t="s">
        <v>370</v>
      </c>
      <c r="G204" s="1" t="s">
        <v>409</v>
      </c>
      <c r="H204" s="1" t="s">
        <v>370</v>
      </c>
      <c r="I204" s="146" t="s">
        <v>170</v>
      </c>
      <c r="J204" s="1" t="s">
        <v>438</v>
      </c>
      <c r="K204" s="1">
        <v>100</v>
      </c>
      <c r="L204" s="145">
        <v>3000</v>
      </c>
      <c r="M204" s="145">
        <f t="shared" si="4"/>
        <v>300000</v>
      </c>
      <c r="N204" s="1"/>
      <c r="O204" s="1"/>
      <c r="P204" s="1"/>
      <c r="Q204" s="1" t="s">
        <v>443</v>
      </c>
      <c r="R204" s="1" t="s">
        <v>119</v>
      </c>
      <c r="S204" s="1">
        <v>751410000</v>
      </c>
      <c r="T204" s="1">
        <v>50</v>
      </c>
    </row>
    <row r="205" spans="1:20" ht="24" x14ac:dyDescent="0.25">
      <c r="A205" s="1">
        <v>191</v>
      </c>
      <c r="B205" s="1"/>
      <c r="C205" s="1"/>
      <c r="D205" s="1" t="s">
        <v>36</v>
      </c>
      <c r="E205" s="1" t="s">
        <v>371</v>
      </c>
      <c r="F205" s="1" t="s">
        <v>371</v>
      </c>
      <c r="G205" s="1" t="s">
        <v>371</v>
      </c>
      <c r="H205" s="1" t="s">
        <v>371</v>
      </c>
      <c r="I205" s="146" t="s">
        <v>170</v>
      </c>
      <c r="J205" s="1" t="s">
        <v>438</v>
      </c>
      <c r="K205" s="1">
        <v>3</v>
      </c>
      <c r="L205" s="145">
        <v>25000</v>
      </c>
      <c r="M205" s="145">
        <f t="shared" si="4"/>
        <v>75000</v>
      </c>
      <c r="N205" s="1"/>
      <c r="O205" s="1"/>
      <c r="P205" s="1"/>
      <c r="Q205" s="1" t="s">
        <v>443</v>
      </c>
      <c r="R205" s="1" t="s">
        <v>119</v>
      </c>
      <c r="S205" s="1">
        <v>751410000</v>
      </c>
      <c r="T205" s="1">
        <v>50</v>
      </c>
    </row>
    <row r="206" spans="1:20" ht="24" x14ac:dyDescent="0.25">
      <c r="A206" s="1">
        <v>192</v>
      </c>
      <c r="B206" s="1"/>
      <c r="C206" s="1"/>
      <c r="D206" s="1" t="s">
        <v>36</v>
      </c>
      <c r="E206" s="1" t="s">
        <v>410</v>
      </c>
      <c r="F206" s="1" t="s">
        <v>372</v>
      </c>
      <c r="G206" s="1" t="s">
        <v>410</v>
      </c>
      <c r="H206" s="1" t="s">
        <v>372</v>
      </c>
      <c r="I206" s="146" t="s">
        <v>159</v>
      </c>
      <c r="J206" s="1" t="s">
        <v>438</v>
      </c>
      <c r="K206" s="1">
        <v>200</v>
      </c>
      <c r="L206" s="145">
        <v>4000</v>
      </c>
      <c r="M206" s="145">
        <f t="shared" si="4"/>
        <v>800000</v>
      </c>
      <c r="N206" s="1"/>
      <c r="O206" s="1"/>
      <c r="P206" s="1"/>
      <c r="Q206" s="1" t="s">
        <v>444</v>
      </c>
      <c r="R206" s="1" t="s">
        <v>119</v>
      </c>
      <c r="S206" s="1">
        <v>751410000</v>
      </c>
      <c r="T206" s="1">
        <v>50</v>
      </c>
    </row>
    <row r="207" spans="1:20" ht="24" x14ac:dyDescent="0.25">
      <c r="A207" s="1">
        <v>193</v>
      </c>
      <c r="B207" s="1"/>
      <c r="C207" s="1"/>
      <c r="D207" s="1" t="s">
        <v>36</v>
      </c>
      <c r="E207" s="1" t="s">
        <v>411</v>
      </c>
      <c r="F207" s="1" t="s">
        <v>373</v>
      </c>
      <c r="G207" s="1" t="s">
        <v>411</v>
      </c>
      <c r="H207" s="1" t="s">
        <v>373</v>
      </c>
      <c r="I207" s="146" t="s">
        <v>170</v>
      </c>
      <c r="J207" s="1" t="s">
        <v>438</v>
      </c>
      <c r="K207" s="1">
        <v>500</v>
      </c>
      <c r="L207" s="145">
        <v>300</v>
      </c>
      <c r="M207" s="145">
        <f t="shared" si="4"/>
        <v>150000</v>
      </c>
      <c r="N207" s="1"/>
      <c r="O207" s="1"/>
      <c r="P207" s="1"/>
      <c r="Q207" s="1" t="s">
        <v>440</v>
      </c>
      <c r="R207" s="1" t="s">
        <v>119</v>
      </c>
      <c r="S207" s="1">
        <v>751410000</v>
      </c>
      <c r="T207" s="1">
        <v>50</v>
      </c>
    </row>
    <row r="208" spans="1:20" ht="24" x14ac:dyDescent="0.25">
      <c r="A208" s="1">
        <v>194</v>
      </c>
      <c r="B208" s="1"/>
      <c r="C208" s="1"/>
      <c r="D208" s="1" t="s">
        <v>36</v>
      </c>
      <c r="E208" s="1" t="s">
        <v>412</v>
      </c>
      <c r="F208" s="1" t="s">
        <v>374</v>
      </c>
      <c r="G208" s="1" t="s">
        <v>412</v>
      </c>
      <c r="H208" s="1" t="s">
        <v>374</v>
      </c>
      <c r="I208" s="146" t="s">
        <v>170</v>
      </c>
      <c r="J208" s="1" t="s">
        <v>438</v>
      </c>
      <c r="K208" s="1">
        <v>500</v>
      </c>
      <c r="L208" s="145">
        <v>600</v>
      </c>
      <c r="M208" s="145">
        <f t="shared" si="4"/>
        <v>300000</v>
      </c>
      <c r="N208" s="1"/>
      <c r="O208" s="1"/>
      <c r="P208" s="1"/>
      <c r="Q208" s="1" t="s">
        <v>442</v>
      </c>
      <c r="R208" s="1" t="s">
        <v>119</v>
      </c>
      <c r="S208" s="1">
        <v>751410000</v>
      </c>
      <c r="T208" s="1">
        <v>50</v>
      </c>
    </row>
    <row r="209" spans="1:20" ht="24" x14ac:dyDescent="0.25">
      <c r="A209" s="1">
        <v>195</v>
      </c>
      <c r="B209" s="1"/>
      <c r="C209" s="1"/>
      <c r="D209" s="1" t="s">
        <v>36</v>
      </c>
      <c r="E209" s="1" t="s">
        <v>412</v>
      </c>
      <c r="F209" s="1" t="s">
        <v>375</v>
      </c>
      <c r="G209" s="1"/>
      <c r="H209" s="1" t="s">
        <v>375</v>
      </c>
      <c r="I209" s="146" t="s">
        <v>170</v>
      </c>
      <c r="J209" s="1" t="s">
        <v>438</v>
      </c>
      <c r="K209" s="1">
        <v>700</v>
      </c>
      <c r="L209" s="145">
        <v>600</v>
      </c>
      <c r="M209" s="145">
        <f t="shared" si="4"/>
        <v>420000</v>
      </c>
      <c r="N209" s="1"/>
      <c r="O209" s="1"/>
      <c r="P209" s="1"/>
      <c r="Q209" s="1" t="s">
        <v>442</v>
      </c>
      <c r="R209" s="1" t="s">
        <v>119</v>
      </c>
      <c r="S209" s="1">
        <v>751410000</v>
      </c>
      <c r="T209" s="1">
        <v>50</v>
      </c>
    </row>
    <row r="210" spans="1:20" ht="24" x14ac:dyDescent="0.25">
      <c r="A210" s="1">
        <v>196</v>
      </c>
      <c r="B210" s="1"/>
      <c r="C210" s="1"/>
      <c r="D210" s="1" t="s">
        <v>36</v>
      </c>
      <c r="E210" s="1" t="s">
        <v>413</v>
      </c>
      <c r="F210" s="1" t="s">
        <v>376</v>
      </c>
      <c r="G210" s="1" t="s">
        <v>413</v>
      </c>
      <c r="H210" s="1" t="s">
        <v>376</v>
      </c>
      <c r="I210" s="146" t="s">
        <v>170</v>
      </c>
      <c r="J210" s="1" t="s">
        <v>438</v>
      </c>
      <c r="K210" s="1">
        <v>700</v>
      </c>
      <c r="L210" s="145">
        <v>600</v>
      </c>
      <c r="M210" s="145">
        <f t="shared" si="4"/>
        <v>420000</v>
      </c>
      <c r="N210" s="1"/>
      <c r="O210" s="1"/>
      <c r="P210" s="1"/>
      <c r="Q210" s="1" t="s">
        <v>442</v>
      </c>
      <c r="R210" s="1" t="s">
        <v>119</v>
      </c>
      <c r="S210" s="1">
        <v>751410000</v>
      </c>
      <c r="T210" s="1">
        <v>50</v>
      </c>
    </row>
    <row r="211" spans="1:20" ht="24" x14ac:dyDescent="0.25">
      <c r="A211" s="1">
        <v>197</v>
      </c>
      <c r="B211" s="1"/>
      <c r="C211" s="1"/>
      <c r="D211" s="1" t="s">
        <v>36</v>
      </c>
      <c r="E211" s="1" t="s">
        <v>414</v>
      </c>
      <c r="F211" s="1" t="s">
        <v>377</v>
      </c>
      <c r="G211" s="1" t="s">
        <v>414</v>
      </c>
      <c r="H211" s="1" t="s">
        <v>377</v>
      </c>
      <c r="I211" s="146" t="s">
        <v>159</v>
      </c>
      <c r="J211" s="1" t="s">
        <v>438</v>
      </c>
      <c r="K211" s="1">
        <v>200</v>
      </c>
      <c r="L211" s="145">
        <v>3500</v>
      </c>
      <c r="M211" s="145">
        <f t="shared" si="4"/>
        <v>700000</v>
      </c>
      <c r="N211" s="1"/>
      <c r="O211" s="1"/>
      <c r="P211" s="1"/>
      <c r="Q211" s="1" t="s">
        <v>444</v>
      </c>
      <c r="R211" s="1" t="s">
        <v>119</v>
      </c>
      <c r="S211" s="1">
        <v>751410000</v>
      </c>
      <c r="T211" s="1">
        <v>50</v>
      </c>
    </row>
    <row r="212" spans="1:20" ht="24" x14ac:dyDescent="0.25">
      <c r="A212" s="1">
        <v>198</v>
      </c>
      <c r="B212" s="1"/>
      <c r="C212" s="1"/>
      <c r="D212" s="1" t="s">
        <v>36</v>
      </c>
      <c r="E212" s="1" t="s">
        <v>415</v>
      </c>
      <c r="F212" s="1" t="s">
        <v>378</v>
      </c>
      <c r="G212" s="1" t="s">
        <v>415</v>
      </c>
      <c r="H212" s="1" t="s">
        <v>378</v>
      </c>
      <c r="I212" s="146" t="s">
        <v>159</v>
      </c>
      <c r="J212" s="1" t="s">
        <v>438</v>
      </c>
      <c r="K212" s="1">
        <v>10</v>
      </c>
      <c r="L212" s="145">
        <v>60000</v>
      </c>
      <c r="M212" s="145">
        <f t="shared" si="4"/>
        <v>600000</v>
      </c>
      <c r="N212" s="1"/>
      <c r="O212" s="1"/>
      <c r="P212" s="1"/>
      <c r="Q212" s="1" t="s">
        <v>444</v>
      </c>
      <c r="R212" s="1" t="s">
        <v>119</v>
      </c>
      <c r="S212" s="1">
        <v>751410000</v>
      </c>
      <c r="T212" s="1">
        <v>50</v>
      </c>
    </row>
    <row r="213" spans="1:20" ht="24" x14ac:dyDescent="0.25">
      <c r="A213" s="1">
        <v>199</v>
      </c>
      <c r="B213" s="1"/>
      <c r="C213" s="1"/>
      <c r="D213" s="1" t="s">
        <v>36</v>
      </c>
      <c r="E213" s="1" t="s">
        <v>416</v>
      </c>
      <c r="F213" s="1" t="s">
        <v>379</v>
      </c>
      <c r="G213" s="1" t="s">
        <v>416</v>
      </c>
      <c r="H213" s="1" t="s">
        <v>379</v>
      </c>
      <c r="I213" s="146" t="s">
        <v>170</v>
      </c>
      <c r="J213" s="1" t="s">
        <v>438</v>
      </c>
      <c r="K213" s="1">
        <v>130</v>
      </c>
      <c r="L213" s="145">
        <v>3000</v>
      </c>
      <c r="M213" s="145">
        <f t="shared" si="4"/>
        <v>390000</v>
      </c>
      <c r="N213" s="1"/>
      <c r="O213" s="1"/>
      <c r="P213" s="1"/>
      <c r="Q213" s="1" t="s">
        <v>445</v>
      </c>
      <c r="R213" s="1" t="s">
        <v>119</v>
      </c>
      <c r="S213" s="1">
        <v>751410000</v>
      </c>
      <c r="T213" s="1">
        <v>50</v>
      </c>
    </row>
    <row r="214" spans="1:20" ht="24" x14ac:dyDescent="0.25">
      <c r="A214" s="1">
        <v>200</v>
      </c>
      <c r="B214" s="1"/>
      <c r="C214" s="1"/>
      <c r="D214" s="1" t="s">
        <v>25</v>
      </c>
      <c r="E214" s="1" t="s">
        <v>417</v>
      </c>
      <c r="F214" s="1" t="s">
        <v>380</v>
      </c>
      <c r="G214" s="1" t="s">
        <v>417</v>
      </c>
      <c r="H214" s="1" t="s">
        <v>380</v>
      </c>
      <c r="I214" s="146" t="s">
        <v>170</v>
      </c>
      <c r="J214" s="1" t="s">
        <v>437</v>
      </c>
      <c r="K214" s="1">
        <v>1</v>
      </c>
      <c r="L214" s="145">
        <v>20000</v>
      </c>
      <c r="M214" s="145">
        <f t="shared" si="4"/>
        <v>20000</v>
      </c>
      <c r="N214" s="1"/>
      <c r="O214" s="1"/>
      <c r="P214" s="1"/>
      <c r="Q214" s="1" t="s">
        <v>443</v>
      </c>
      <c r="R214" s="1" t="s">
        <v>119</v>
      </c>
      <c r="S214" s="1">
        <v>751410000</v>
      </c>
      <c r="T214" s="1">
        <v>100</v>
      </c>
    </row>
    <row r="215" spans="1:20" ht="24" x14ac:dyDescent="0.25">
      <c r="A215" s="1">
        <v>201</v>
      </c>
      <c r="B215" s="1"/>
      <c r="C215" s="1"/>
      <c r="D215" s="1" t="s">
        <v>25</v>
      </c>
      <c r="E215" s="1" t="s">
        <v>418</v>
      </c>
      <c r="F215" s="1" t="s">
        <v>381</v>
      </c>
      <c r="G215" s="1" t="s">
        <v>418</v>
      </c>
      <c r="H215" s="1" t="s">
        <v>381</v>
      </c>
      <c r="I215" s="146" t="s">
        <v>170</v>
      </c>
      <c r="J215" s="1" t="s">
        <v>437</v>
      </c>
      <c r="K215" s="1">
        <v>1</v>
      </c>
      <c r="L215" s="145">
        <v>100000</v>
      </c>
      <c r="M215" s="145">
        <f t="shared" si="4"/>
        <v>100000</v>
      </c>
      <c r="N215" s="1"/>
      <c r="O215" s="1"/>
      <c r="P215" s="1"/>
      <c r="Q215" s="1" t="s">
        <v>443</v>
      </c>
      <c r="R215" s="1" t="s">
        <v>119</v>
      </c>
      <c r="S215" s="1">
        <v>751410000</v>
      </c>
      <c r="T215" s="1">
        <v>100</v>
      </c>
    </row>
    <row r="216" spans="1:20" ht="24" x14ac:dyDescent="0.25">
      <c r="A216" s="1">
        <v>202</v>
      </c>
      <c r="B216" s="1"/>
      <c r="C216" s="1"/>
      <c r="D216" s="1" t="s">
        <v>36</v>
      </c>
      <c r="E216" s="1" t="s">
        <v>419</v>
      </c>
      <c r="F216" s="1" t="s">
        <v>382</v>
      </c>
      <c r="G216" s="1" t="s">
        <v>419</v>
      </c>
      <c r="H216" s="1" t="s">
        <v>382</v>
      </c>
      <c r="I216" s="146" t="s">
        <v>170</v>
      </c>
      <c r="J216" s="1" t="s">
        <v>438</v>
      </c>
      <c r="K216" s="1">
        <v>1</v>
      </c>
      <c r="L216" s="145">
        <v>100000</v>
      </c>
      <c r="M216" s="145">
        <f t="shared" si="4"/>
        <v>100000</v>
      </c>
      <c r="N216" s="1"/>
      <c r="O216" s="1"/>
      <c r="P216" s="1"/>
      <c r="Q216" s="1" t="s">
        <v>443</v>
      </c>
      <c r="R216" s="1" t="s">
        <v>119</v>
      </c>
      <c r="S216" s="1">
        <v>751410000</v>
      </c>
      <c r="T216" s="1">
        <v>100</v>
      </c>
    </row>
    <row r="217" spans="1:20" ht="24" x14ac:dyDescent="0.25">
      <c r="A217" s="1">
        <v>203</v>
      </c>
      <c r="B217" s="1"/>
      <c r="C217" s="1"/>
      <c r="D217" s="1" t="s">
        <v>25</v>
      </c>
      <c r="E217" s="1" t="s">
        <v>420</v>
      </c>
      <c r="F217" s="1" t="s">
        <v>383</v>
      </c>
      <c r="G217" s="1" t="s">
        <v>420</v>
      </c>
      <c r="H217" s="1" t="s">
        <v>383</v>
      </c>
      <c r="I217" s="146" t="s">
        <v>170</v>
      </c>
      <c r="J217" s="1" t="s">
        <v>439</v>
      </c>
      <c r="K217" s="1">
        <v>1</v>
      </c>
      <c r="L217" s="145">
        <v>200000</v>
      </c>
      <c r="M217" s="145">
        <f t="shared" si="4"/>
        <v>200000</v>
      </c>
      <c r="N217" s="1"/>
      <c r="O217" s="1"/>
      <c r="P217" s="1"/>
      <c r="Q217" s="1" t="s">
        <v>443</v>
      </c>
      <c r="R217" s="1" t="s">
        <v>119</v>
      </c>
      <c r="S217" s="1">
        <v>751410000</v>
      </c>
      <c r="T217" s="1">
        <v>70</v>
      </c>
    </row>
    <row r="218" spans="1:20" ht="24" x14ac:dyDescent="0.25">
      <c r="A218" s="1">
        <v>204</v>
      </c>
      <c r="B218" s="1"/>
      <c r="C218" s="1"/>
      <c r="D218" s="1" t="s">
        <v>36</v>
      </c>
      <c r="E218" s="1" t="s">
        <v>421</v>
      </c>
      <c r="F218" s="1" t="s">
        <v>384</v>
      </c>
      <c r="G218" s="1" t="s">
        <v>421</v>
      </c>
      <c r="H218" s="1" t="s">
        <v>384</v>
      </c>
      <c r="I218" s="146" t="s">
        <v>159</v>
      </c>
      <c r="J218" s="1" t="s">
        <v>438</v>
      </c>
      <c r="K218" s="1">
        <v>25</v>
      </c>
      <c r="L218" s="145">
        <v>25000</v>
      </c>
      <c r="M218" s="145">
        <f t="shared" si="4"/>
        <v>625000</v>
      </c>
      <c r="N218" s="1"/>
      <c r="O218" s="1"/>
      <c r="P218" s="1"/>
      <c r="Q218" s="1" t="s">
        <v>442</v>
      </c>
      <c r="R218" s="1" t="s">
        <v>119</v>
      </c>
      <c r="S218" s="1">
        <v>751410000</v>
      </c>
      <c r="T218" s="1">
        <v>50</v>
      </c>
    </row>
    <row r="219" spans="1:20" ht="24" x14ac:dyDescent="0.25">
      <c r="A219" s="1">
        <v>205</v>
      </c>
      <c r="B219" s="1"/>
      <c r="C219" s="1"/>
      <c r="D219" s="1" t="s">
        <v>36</v>
      </c>
      <c r="E219" s="1" t="s">
        <v>422</v>
      </c>
      <c r="F219" s="1" t="s">
        <v>385</v>
      </c>
      <c r="G219" s="1" t="s">
        <v>422</v>
      </c>
      <c r="H219" s="1" t="s">
        <v>385</v>
      </c>
      <c r="I219" s="146" t="s">
        <v>170</v>
      </c>
      <c r="J219" s="1" t="s">
        <v>438</v>
      </c>
      <c r="K219" s="1">
        <v>300</v>
      </c>
      <c r="L219" s="145">
        <v>500</v>
      </c>
      <c r="M219" s="145">
        <f t="shared" si="4"/>
        <v>150000</v>
      </c>
      <c r="N219" s="1"/>
      <c r="O219" s="1"/>
      <c r="P219" s="1"/>
      <c r="Q219" s="1" t="s">
        <v>443</v>
      </c>
      <c r="R219" s="1" t="s">
        <v>119</v>
      </c>
      <c r="S219" s="1">
        <v>751410000</v>
      </c>
      <c r="T219" s="1">
        <v>50</v>
      </c>
    </row>
    <row r="220" spans="1:20" ht="24" x14ac:dyDescent="0.25">
      <c r="A220" s="1">
        <v>206</v>
      </c>
      <c r="B220" s="1"/>
      <c r="C220" s="1"/>
      <c r="D220" s="1" t="s">
        <v>36</v>
      </c>
      <c r="E220" s="1" t="s">
        <v>423</v>
      </c>
      <c r="F220" s="1" t="s">
        <v>386</v>
      </c>
      <c r="G220" s="1" t="s">
        <v>423</v>
      </c>
      <c r="H220" s="1" t="s">
        <v>386</v>
      </c>
      <c r="I220" s="146" t="s">
        <v>170</v>
      </c>
      <c r="J220" s="1" t="s">
        <v>438</v>
      </c>
      <c r="K220" s="1">
        <v>1000</v>
      </c>
      <c r="L220" s="145">
        <v>500</v>
      </c>
      <c r="M220" s="145">
        <f t="shared" si="4"/>
        <v>500000</v>
      </c>
      <c r="N220" s="1"/>
      <c r="O220" s="1"/>
      <c r="P220" s="1"/>
      <c r="Q220" s="1" t="s">
        <v>442</v>
      </c>
      <c r="R220" s="1" t="s">
        <v>119</v>
      </c>
      <c r="S220" s="1">
        <v>751410000</v>
      </c>
      <c r="T220" s="1">
        <v>50</v>
      </c>
    </row>
    <row r="221" spans="1:20" ht="24" x14ac:dyDescent="0.25">
      <c r="A221" s="1">
        <v>207</v>
      </c>
      <c r="B221" s="1"/>
      <c r="C221" s="1"/>
      <c r="D221" s="1" t="s">
        <v>36</v>
      </c>
      <c r="E221" s="1" t="s">
        <v>424</v>
      </c>
      <c r="F221" s="1" t="s">
        <v>503</v>
      </c>
      <c r="G221" s="1" t="s">
        <v>424</v>
      </c>
      <c r="H221" s="1" t="s">
        <v>387</v>
      </c>
      <c r="I221" s="146" t="s">
        <v>170</v>
      </c>
      <c r="J221" s="1" t="s">
        <v>438</v>
      </c>
      <c r="K221" s="1">
        <v>700</v>
      </c>
      <c r="L221" s="145">
        <v>500</v>
      </c>
      <c r="M221" s="145">
        <f t="shared" si="4"/>
        <v>350000</v>
      </c>
      <c r="N221" s="1"/>
      <c r="O221" s="1"/>
      <c r="P221" s="1"/>
      <c r="Q221" s="1" t="s">
        <v>442</v>
      </c>
      <c r="R221" s="1" t="s">
        <v>119</v>
      </c>
      <c r="S221" s="1">
        <v>751410000</v>
      </c>
      <c r="T221" s="1">
        <v>50</v>
      </c>
    </row>
    <row r="222" spans="1:20" ht="24" x14ac:dyDescent="0.25">
      <c r="A222" s="1">
        <v>208</v>
      </c>
      <c r="B222" s="1"/>
      <c r="C222" s="1"/>
      <c r="D222" s="1" t="s">
        <v>36</v>
      </c>
      <c r="E222" s="1" t="s">
        <v>504</v>
      </c>
      <c r="F222" s="1" t="s">
        <v>504</v>
      </c>
      <c r="G222" s="1" t="s">
        <v>504</v>
      </c>
      <c r="H222" s="1" t="s">
        <v>504</v>
      </c>
      <c r="I222" s="146" t="s">
        <v>170</v>
      </c>
      <c r="J222" s="1" t="s">
        <v>438</v>
      </c>
      <c r="K222" s="1">
        <v>400</v>
      </c>
      <c r="L222" s="145">
        <v>300</v>
      </c>
      <c r="M222" s="145">
        <f t="shared" si="4"/>
        <v>120000</v>
      </c>
      <c r="N222" s="1"/>
      <c r="O222" s="1"/>
      <c r="P222" s="1"/>
      <c r="Q222" s="1" t="s">
        <v>442</v>
      </c>
      <c r="R222" s="1" t="s">
        <v>119</v>
      </c>
      <c r="S222" s="1">
        <v>751410000</v>
      </c>
      <c r="T222" s="1">
        <v>50</v>
      </c>
    </row>
    <row r="223" spans="1:20" ht="24" x14ac:dyDescent="0.25">
      <c r="A223" s="1">
        <v>209</v>
      </c>
      <c r="B223" s="1"/>
      <c r="C223" s="1"/>
      <c r="D223" s="1" t="s">
        <v>36</v>
      </c>
      <c r="E223" s="1" t="s">
        <v>505</v>
      </c>
      <c r="F223" s="1" t="s">
        <v>505</v>
      </c>
      <c r="G223" s="1" t="s">
        <v>505</v>
      </c>
      <c r="H223" s="1" t="s">
        <v>505</v>
      </c>
      <c r="I223" s="146" t="s">
        <v>170</v>
      </c>
      <c r="J223" s="1" t="s">
        <v>438</v>
      </c>
      <c r="K223" s="1">
        <v>400</v>
      </c>
      <c r="L223" s="145">
        <v>300</v>
      </c>
      <c r="M223" s="145">
        <f t="shared" si="4"/>
        <v>120000</v>
      </c>
      <c r="N223" s="1"/>
      <c r="O223" s="1"/>
      <c r="P223" s="1"/>
      <c r="Q223" s="1" t="s">
        <v>442</v>
      </c>
      <c r="R223" s="1" t="s">
        <v>119</v>
      </c>
      <c r="S223" s="1">
        <v>751410000</v>
      </c>
      <c r="T223" s="1">
        <v>50</v>
      </c>
    </row>
    <row r="224" spans="1:20" ht="24" x14ac:dyDescent="0.25">
      <c r="A224" s="1">
        <v>210</v>
      </c>
      <c r="B224" s="1"/>
      <c r="C224" s="1"/>
      <c r="D224" s="1" t="s">
        <v>25</v>
      </c>
      <c r="E224" s="1" t="s">
        <v>425</v>
      </c>
      <c r="F224" s="1" t="s">
        <v>388</v>
      </c>
      <c r="G224" s="1" t="s">
        <v>425</v>
      </c>
      <c r="H224" s="1" t="s">
        <v>388</v>
      </c>
      <c r="I224" s="146" t="s">
        <v>170</v>
      </c>
      <c r="J224" s="1" t="s">
        <v>437</v>
      </c>
      <c r="K224" s="1">
        <v>3</v>
      </c>
      <c r="L224" s="145">
        <v>100000</v>
      </c>
      <c r="M224" s="145">
        <f t="shared" si="4"/>
        <v>300000</v>
      </c>
      <c r="N224" s="1"/>
      <c r="O224" s="1"/>
      <c r="P224" s="1"/>
      <c r="Q224" s="1" t="s">
        <v>444</v>
      </c>
      <c r="R224" s="1" t="s">
        <v>119</v>
      </c>
      <c r="S224" s="1">
        <v>751410000</v>
      </c>
      <c r="T224" s="1">
        <v>50</v>
      </c>
    </row>
    <row r="225" spans="1:20" ht="24" x14ac:dyDescent="0.25">
      <c r="A225" s="1">
        <v>211</v>
      </c>
      <c r="B225" s="1"/>
      <c r="C225" s="1"/>
      <c r="D225" s="1" t="s">
        <v>36</v>
      </c>
      <c r="E225" s="1" t="s">
        <v>426</v>
      </c>
      <c r="F225" s="1" t="s">
        <v>389</v>
      </c>
      <c r="G225" s="1" t="s">
        <v>426</v>
      </c>
      <c r="H225" s="1" t="s">
        <v>389</v>
      </c>
      <c r="I225" s="146" t="s">
        <v>170</v>
      </c>
      <c r="J225" s="1" t="s">
        <v>438</v>
      </c>
      <c r="K225" s="1">
        <v>25</v>
      </c>
      <c r="L225" s="145">
        <v>12000</v>
      </c>
      <c r="M225" s="145">
        <f t="shared" si="4"/>
        <v>300000</v>
      </c>
      <c r="N225" s="1"/>
      <c r="O225" s="1"/>
      <c r="P225" s="1"/>
      <c r="Q225" s="1" t="s">
        <v>446</v>
      </c>
      <c r="R225" s="1" t="s">
        <v>119</v>
      </c>
      <c r="S225" s="1">
        <v>751410000</v>
      </c>
      <c r="T225" s="1">
        <v>100</v>
      </c>
    </row>
    <row r="226" spans="1:20" ht="24" x14ac:dyDescent="0.25">
      <c r="A226" s="1">
        <v>212</v>
      </c>
      <c r="B226" s="1"/>
      <c r="C226" s="1"/>
      <c r="D226" s="1" t="s">
        <v>36</v>
      </c>
      <c r="E226" s="1" t="s">
        <v>427</v>
      </c>
      <c r="F226" s="1" t="s">
        <v>390</v>
      </c>
      <c r="G226" s="1" t="s">
        <v>427</v>
      </c>
      <c r="H226" s="1" t="s">
        <v>390</v>
      </c>
      <c r="I226" s="146" t="s">
        <v>170</v>
      </c>
      <c r="J226" s="1" t="s">
        <v>438</v>
      </c>
      <c r="K226" s="1">
        <v>10</v>
      </c>
      <c r="L226" s="145">
        <v>7000</v>
      </c>
      <c r="M226" s="145">
        <f t="shared" si="4"/>
        <v>70000</v>
      </c>
      <c r="N226" s="1"/>
      <c r="O226" s="1"/>
      <c r="P226" s="1"/>
      <c r="Q226" s="1" t="s">
        <v>446</v>
      </c>
      <c r="R226" s="1" t="s">
        <v>119</v>
      </c>
      <c r="S226" s="1">
        <v>751410000</v>
      </c>
      <c r="T226" s="1">
        <v>100</v>
      </c>
    </row>
    <row r="227" spans="1:20" ht="24" x14ac:dyDescent="0.25">
      <c r="A227" s="1">
        <v>213</v>
      </c>
      <c r="B227" s="1"/>
      <c r="C227" s="1"/>
      <c r="D227" s="1" t="s">
        <v>36</v>
      </c>
      <c r="E227" s="1" t="s">
        <v>428</v>
      </c>
      <c r="F227" s="1" t="s">
        <v>391</v>
      </c>
      <c r="G227" s="1" t="s">
        <v>428</v>
      </c>
      <c r="H227" s="1" t="s">
        <v>391</v>
      </c>
      <c r="I227" s="146" t="s">
        <v>170</v>
      </c>
      <c r="J227" s="1" t="s">
        <v>438</v>
      </c>
      <c r="K227" s="1">
        <v>25</v>
      </c>
      <c r="L227" s="145">
        <v>6000</v>
      </c>
      <c r="M227" s="145">
        <f t="shared" si="4"/>
        <v>150000</v>
      </c>
      <c r="N227" s="1"/>
      <c r="O227" s="1"/>
      <c r="P227" s="1"/>
      <c r="Q227" s="1" t="s">
        <v>447</v>
      </c>
      <c r="R227" s="1" t="s">
        <v>119</v>
      </c>
      <c r="S227" s="1">
        <v>751410000</v>
      </c>
      <c r="T227" s="1">
        <v>100</v>
      </c>
    </row>
    <row r="228" spans="1:20" ht="24" x14ac:dyDescent="0.25">
      <c r="A228" s="1">
        <v>214</v>
      </c>
      <c r="B228" s="1"/>
      <c r="C228" s="1"/>
      <c r="D228" s="1" t="s">
        <v>36</v>
      </c>
      <c r="E228" s="1" t="s">
        <v>429</v>
      </c>
      <c r="F228" s="1" t="s">
        <v>392</v>
      </c>
      <c r="G228" s="1" t="s">
        <v>429</v>
      </c>
      <c r="H228" s="1" t="s">
        <v>392</v>
      </c>
      <c r="I228" s="146" t="s">
        <v>170</v>
      </c>
      <c r="J228" s="1" t="s">
        <v>438</v>
      </c>
      <c r="K228" s="1">
        <v>12</v>
      </c>
      <c r="L228" s="145">
        <v>6000</v>
      </c>
      <c r="M228" s="145">
        <f t="shared" si="4"/>
        <v>72000</v>
      </c>
      <c r="N228" s="1"/>
      <c r="O228" s="1"/>
      <c r="P228" s="1"/>
      <c r="Q228" s="1" t="s">
        <v>448</v>
      </c>
      <c r="R228" s="1" t="s">
        <v>119</v>
      </c>
      <c r="S228" s="1">
        <v>751410000</v>
      </c>
      <c r="T228" s="1">
        <v>100</v>
      </c>
    </row>
    <row r="229" spans="1:20" ht="24" x14ac:dyDescent="0.25">
      <c r="A229" s="1">
        <v>215</v>
      </c>
      <c r="B229" s="1"/>
      <c r="C229" s="1"/>
      <c r="D229" s="1" t="s">
        <v>36</v>
      </c>
      <c r="E229" s="1" t="s">
        <v>430</v>
      </c>
      <c r="F229" s="1" t="s">
        <v>393</v>
      </c>
      <c r="G229" s="1" t="s">
        <v>430</v>
      </c>
      <c r="H229" s="1" t="s">
        <v>393</v>
      </c>
      <c r="I229" s="146" t="s">
        <v>170</v>
      </c>
      <c r="J229" s="1" t="s">
        <v>438</v>
      </c>
      <c r="K229" s="1">
        <v>100</v>
      </c>
      <c r="L229" s="145">
        <v>5000</v>
      </c>
      <c r="M229" s="145">
        <f t="shared" si="4"/>
        <v>500000</v>
      </c>
      <c r="N229" s="1"/>
      <c r="O229" s="1"/>
      <c r="P229" s="1"/>
      <c r="Q229" s="1" t="s">
        <v>443</v>
      </c>
      <c r="R229" s="1" t="s">
        <v>119</v>
      </c>
      <c r="S229" s="1">
        <v>751410000</v>
      </c>
      <c r="T229" s="1">
        <v>100</v>
      </c>
    </row>
    <row r="230" spans="1:20" ht="24" x14ac:dyDescent="0.25">
      <c r="A230" s="1">
        <v>216</v>
      </c>
      <c r="B230" s="1"/>
      <c r="C230" s="1"/>
      <c r="D230" s="1" t="s">
        <v>36</v>
      </c>
      <c r="E230" s="1" t="s">
        <v>431</v>
      </c>
      <c r="F230" s="1" t="s">
        <v>394</v>
      </c>
      <c r="G230" s="1" t="s">
        <v>431</v>
      </c>
      <c r="H230" s="1" t="s">
        <v>394</v>
      </c>
      <c r="I230" s="146" t="s">
        <v>170</v>
      </c>
      <c r="J230" s="1" t="s">
        <v>438</v>
      </c>
      <c r="K230" s="1">
        <v>100</v>
      </c>
      <c r="L230" s="145">
        <v>6000</v>
      </c>
      <c r="M230" s="145">
        <f t="shared" si="4"/>
        <v>600000</v>
      </c>
      <c r="N230" s="1"/>
      <c r="O230" s="1"/>
      <c r="P230" s="1"/>
      <c r="Q230" s="1" t="s">
        <v>447</v>
      </c>
      <c r="R230" s="1" t="s">
        <v>119</v>
      </c>
      <c r="S230" s="1">
        <v>751410000</v>
      </c>
      <c r="T230" s="1">
        <v>100</v>
      </c>
    </row>
    <row r="231" spans="1:20" ht="24" x14ac:dyDescent="0.25">
      <c r="A231" s="1">
        <v>217</v>
      </c>
      <c r="B231" s="1"/>
      <c r="C231" s="1"/>
      <c r="D231" s="1" t="s">
        <v>36</v>
      </c>
      <c r="E231" s="1" t="s">
        <v>432</v>
      </c>
      <c r="F231" s="1" t="s">
        <v>395</v>
      </c>
      <c r="G231" s="1" t="s">
        <v>432</v>
      </c>
      <c r="H231" s="1" t="s">
        <v>395</v>
      </c>
      <c r="I231" s="146" t="s">
        <v>170</v>
      </c>
      <c r="J231" s="1" t="s">
        <v>438</v>
      </c>
      <c r="K231" s="1">
        <v>200</v>
      </c>
      <c r="L231" s="145">
        <v>1500</v>
      </c>
      <c r="M231" s="145">
        <f t="shared" si="4"/>
        <v>300000</v>
      </c>
      <c r="N231" s="1"/>
      <c r="O231" s="1"/>
      <c r="P231" s="1"/>
      <c r="Q231" s="1" t="s">
        <v>449</v>
      </c>
      <c r="R231" s="1" t="s">
        <v>119</v>
      </c>
      <c r="S231" s="1">
        <v>751410000</v>
      </c>
      <c r="T231" s="1">
        <v>50</v>
      </c>
    </row>
    <row r="232" spans="1:20" ht="24" x14ac:dyDescent="0.25">
      <c r="A232" s="1">
        <v>218</v>
      </c>
      <c r="B232" s="1"/>
      <c r="C232" s="1"/>
      <c r="D232" s="1" t="s">
        <v>36</v>
      </c>
      <c r="E232" s="1" t="s">
        <v>433</v>
      </c>
      <c r="F232" s="1" t="s">
        <v>396</v>
      </c>
      <c r="G232" s="1" t="s">
        <v>433</v>
      </c>
      <c r="H232" s="1" t="s">
        <v>396</v>
      </c>
      <c r="I232" s="146" t="s">
        <v>170</v>
      </c>
      <c r="J232" s="1" t="s">
        <v>438</v>
      </c>
      <c r="K232" s="1">
        <v>100</v>
      </c>
      <c r="L232" s="145">
        <v>2500</v>
      </c>
      <c r="M232" s="145">
        <f t="shared" si="4"/>
        <v>250000</v>
      </c>
      <c r="N232" s="1"/>
      <c r="O232" s="1"/>
      <c r="P232" s="1"/>
      <c r="Q232" s="1" t="s">
        <v>449</v>
      </c>
      <c r="R232" s="1" t="s">
        <v>119</v>
      </c>
      <c r="S232" s="1">
        <v>751410000</v>
      </c>
      <c r="T232" s="1">
        <v>50</v>
      </c>
    </row>
    <row r="233" spans="1:20" ht="24" x14ac:dyDescent="0.25">
      <c r="A233" s="1">
        <v>219</v>
      </c>
      <c r="B233" s="1"/>
      <c r="C233" s="1"/>
      <c r="D233" s="1" t="s">
        <v>25</v>
      </c>
      <c r="E233" s="1" t="s">
        <v>434</v>
      </c>
      <c r="F233" s="1" t="s">
        <v>397</v>
      </c>
      <c r="G233" s="1" t="s">
        <v>434</v>
      </c>
      <c r="H233" s="1" t="s">
        <v>397</v>
      </c>
      <c r="I233" s="146" t="s">
        <v>112</v>
      </c>
      <c r="J233" s="1" t="s">
        <v>437</v>
      </c>
      <c r="K233" s="1">
        <v>1</v>
      </c>
      <c r="L233" s="145">
        <v>4000000</v>
      </c>
      <c r="M233" s="145">
        <f t="shared" si="4"/>
        <v>4000000</v>
      </c>
      <c r="N233" s="1"/>
      <c r="O233" s="1"/>
      <c r="P233" s="1"/>
      <c r="Q233" s="1" t="s">
        <v>443</v>
      </c>
      <c r="R233" s="1" t="s">
        <v>119</v>
      </c>
      <c r="S233" s="1">
        <v>751410000</v>
      </c>
      <c r="T233" s="1">
        <v>0</v>
      </c>
    </row>
    <row r="234" spans="1:20" ht="36" x14ac:dyDescent="0.25">
      <c r="A234" s="1">
        <v>220</v>
      </c>
      <c r="B234" s="1"/>
      <c r="C234" s="1"/>
      <c r="D234" s="1" t="s">
        <v>25</v>
      </c>
      <c r="E234" s="1" t="s">
        <v>435</v>
      </c>
      <c r="F234" s="1" t="s">
        <v>398</v>
      </c>
      <c r="G234" s="1" t="s">
        <v>435</v>
      </c>
      <c r="H234" s="1" t="s">
        <v>398</v>
      </c>
      <c r="I234" s="146" t="s">
        <v>112</v>
      </c>
      <c r="J234" s="1" t="s">
        <v>437</v>
      </c>
      <c r="K234" s="1">
        <v>1</v>
      </c>
      <c r="L234" s="145">
        <v>2040000</v>
      </c>
      <c r="M234" s="145">
        <f t="shared" si="4"/>
        <v>2040000</v>
      </c>
      <c r="N234" s="1"/>
      <c r="O234" s="1"/>
      <c r="P234" s="1"/>
      <c r="Q234" s="1" t="s">
        <v>443</v>
      </c>
      <c r="R234" s="1" t="s">
        <v>119</v>
      </c>
      <c r="S234" s="1">
        <v>751410000</v>
      </c>
      <c r="T234" s="1">
        <v>0</v>
      </c>
    </row>
    <row r="235" spans="1:20" ht="24" x14ac:dyDescent="0.25">
      <c r="A235" s="1">
        <v>221</v>
      </c>
      <c r="B235" s="1"/>
      <c r="C235" s="1"/>
      <c r="D235" s="1" t="s">
        <v>25</v>
      </c>
      <c r="E235" s="1" t="s">
        <v>436</v>
      </c>
      <c r="F235" s="1" t="s">
        <v>399</v>
      </c>
      <c r="G235" s="1" t="s">
        <v>436</v>
      </c>
      <c r="H235" s="1" t="s">
        <v>399</v>
      </c>
      <c r="I235" s="146" t="s">
        <v>112</v>
      </c>
      <c r="J235" s="1" t="s">
        <v>437</v>
      </c>
      <c r="K235" s="1">
        <v>1</v>
      </c>
      <c r="L235" s="145">
        <v>1500000</v>
      </c>
      <c r="M235" s="145">
        <f t="shared" si="4"/>
        <v>1500000</v>
      </c>
      <c r="N235" s="1"/>
      <c r="O235" s="1"/>
      <c r="P235" s="1"/>
      <c r="Q235" s="1" t="s">
        <v>443</v>
      </c>
      <c r="R235" s="1" t="s">
        <v>119</v>
      </c>
      <c r="S235" s="1">
        <v>751410000</v>
      </c>
      <c r="T235" s="1">
        <v>0</v>
      </c>
    </row>
    <row r="236" spans="1:20" ht="24" x14ac:dyDescent="0.25">
      <c r="A236" s="1">
        <v>222</v>
      </c>
      <c r="B236" s="1"/>
      <c r="C236" s="1"/>
      <c r="D236" s="1" t="s">
        <v>25</v>
      </c>
      <c r="E236" s="1" t="s">
        <v>472</v>
      </c>
      <c r="F236" s="1" t="s">
        <v>400</v>
      </c>
      <c r="G236" s="1" t="s">
        <v>472</v>
      </c>
      <c r="H236" s="1" t="s">
        <v>400</v>
      </c>
      <c r="I236" s="146" t="s">
        <v>158</v>
      </c>
      <c r="J236" s="1" t="s">
        <v>437</v>
      </c>
      <c r="K236" s="1">
        <v>1</v>
      </c>
      <c r="L236" s="145">
        <v>500000</v>
      </c>
      <c r="M236" s="145">
        <f t="shared" si="4"/>
        <v>500000</v>
      </c>
      <c r="N236" s="1"/>
      <c r="O236" s="1"/>
      <c r="P236" s="1"/>
      <c r="Q236" s="1" t="s">
        <v>443</v>
      </c>
      <c r="R236" s="1" t="s">
        <v>119</v>
      </c>
      <c r="S236" s="1">
        <v>751410000</v>
      </c>
      <c r="T236" s="1">
        <v>0</v>
      </c>
    </row>
    <row r="237" spans="1:20" ht="24" x14ac:dyDescent="0.25">
      <c r="A237" s="1">
        <v>223</v>
      </c>
      <c r="B237" s="1"/>
      <c r="C237" s="1"/>
      <c r="D237" s="1" t="s">
        <v>25</v>
      </c>
      <c r="E237" s="1" t="s">
        <v>513</v>
      </c>
      <c r="F237" s="1" t="s">
        <v>512</v>
      </c>
      <c r="G237" s="1" t="s">
        <v>513</v>
      </c>
      <c r="H237" s="1" t="s">
        <v>512</v>
      </c>
      <c r="I237" s="146" t="s">
        <v>112</v>
      </c>
      <c r="J237" s="1" t="s">
        <v>437</v>
      </c>
      <c r="K237" s="1">
        <v>1</v>
      </c>
      <c r="L237" s="145">
        <v>6000000</v>
      </c>
      <c r="M237" s="145">
        <f t="shared" si="4"/>
        <v>6000000</v>
      </c>
      <c r="N237" s="1"/>
      <c r="O237" s="1"/>
      <c r="P237" s="1"/>
      <c r="Q237" s="1" t="s">
        <v>441</v>
      </c>
      <c r="R237" s="1" t="s">
        <v>119</v>
      </c>
      <c r="S237" s="1">
        <v>751410000</v>
      </c>
      <c r="T237" s="1">
        <v>0</v>
      </c>
    </row>
    <row r="238" spans="1:20" x14ac:dyDescent="0.25">
      <c r="A238" s="140"/>
      <c r="B238" s="140"/>
      <c r="C238" s="140"/>
      <c r="D238" s="140" t="s">
        <v>461</v>
      </c>
      <c r="E238" s="140"/>
      <c r="F238" s="140"/>
      <c r="G238" s="140"/>
      <c r="H238" s="140"/>
      <c r="I238" s="140"/>
      <c r="J238" s="140"/>
      <c r="K238" s="140"/>
      <c r="L238" s="140"/>
      <c r="M238" s="142">
        <f>SUM(M239:M246)</f>
        <v>26488000</v>
      </c>
      <c r="N238" s="140"/>
      <c r="O238" s="140"/>
      <c r="P238" s="140"/>
      <c r="Q238" s="140"/>
      <c r="R238" s="140"/>
      <c r="S238" s="140"/>
      <c r="T238" s="140"/>
    </row>
    <row r="239" spans="1:20" s="151" customFormat="1" ht="24" x14ac:dyDescent="0.25">
      <c r="A239" s="1">
        <v>224</v>
      </c>
      <c r="B239" s="1"/>
      <c r="C239" s="1"/>
      <c r="D239" s="1" t="s">
        <v>25</v>
      </c>
      <c r="E239" s="1" t="s">
        <v>473</v>
      </c>
      <c r="F239" s="1" t="s">
        <v>450</v>
      </c>
      <c r="G239" s="1" t="s">
        <v>474</v>
      </c>
      <c r="H239" s="1" t="s">
        <v>451</v>
      </c>
      <c r="I239" s="146" t="s">
        <v>170</v>
      </c>
      <c r="J239" s="1" t="s">
        <v>25</v>
      </c>
      <c r="K239" s="1">
        <v>1</v>
      </c>
      <c r="L239" s="145">
        <v>8759000</v>
      </c>
      <c r="M239" s="145">
        <f>L239*K239</f>
        <v>8759000</v>
      </c>
      <c r="N239" s="1"/>
      <c r="O239" s="1"/>
      <c r="P239" s="1"/>
      <c r="Q239" s="1" t="s">
        <v>452</v>
      </c>
      <c r="R239" s="1" t="s">
        <v>464</v>
      </c>
      <c r="S239" s="1">
        <v>751410000</v>
      </c>
      <c r="T239" s="1">
        <v>100</v>
      </c>
    </row>
    <row r="240" spans="1:20" s="151" customFormat="1" ht="36" x14ac:dyDescent="0.25">
      <c r="A240" s="1">
        <v>225</v>
      </c>
      <c r="B240" s="1"/>
      <c r="C240" s="1"/>
      <c r="D240" s="1" t="s">
        <v>25</v>
      </c>
      <c r="E240" s="1" t="s">
        <v>453</v>
      </c>
      <c r="F240" s="1" t="s">
        <v>453</v>
      </c>
      <c r="G240" s="1" t="s">
        <v>475</v>
      </c>
      <c r="H240" s="1" t="s">
        <v>454</v>
      </c>
      <c r="I240" s="146" t="s">
        <v>159</v>
      </c>
      <c r="J240" s="1" t="s">
        <v>25</v>
      </c>
      <c r="K240" s="1">
        <v>1</v>
      </c>
      <c r="L240" s="145">
        <v>1500000</v>
      </c>
      <c r="M240" s="145">
        <f t="shared" ref="M240:M246" si="5">L240*K240</f>
        <v>1500000</v>
      </c>
      <c r="N240" s="1"/>
      <c r="O240" s="1"/>
      <c r="P240" s="1"/>
      <c r="Q240" s="1" t="s">
        <v>462</v>
      </c>
      <c r="R240" s="1" t="s">
        <v>119</v>
      </c>
      <c r="S240" s="1">
        <v>751410000</v>
      </c>
      <c r="T240" s="1">
        <v>50</v>
      </c>
    </row>
    <row r="241" spans="1:20" s="151" customFormat="1" ht="24" x14ac:dyDescent="0.25">
      <c r="A241" s="1">
        <v>226</v>
      </c>
      <c r="B241" s="1"/>
      <c r="C241" s="1"/>
      <c r="D241" s="1" t="s">
        <v>25</v>
      </c>
      <c r="E241" s="1" t="s">
        <v>455</v>
      </c>
      <c r="F241" s="1" t="s">
        <v>455</v>
      </c>
      <c r="G241" s="1" t="s">
        <v>476</v>
      </c>
      <c r="H241" s="1" t="s">
        <v>456</v>
      </c>
      <c r="I241" s="1" t="s">
        <v>158</v>
      </c>
      <c r="J241" s="1" t="s">
        <v>25</v>
      </c>
      <c r="K241" s="1">
        <v>1</v>
      </c>
      <c r="L241" s="145">
        <v>620000</v>
      </c>
      <c r="M241" s="145">
        <f t="shared" si="5"/>
        <v>620000</v>
      </c>
      <c r="N241" s="1"/>
      <c r="O241" s="1"/>
      <c r="P241" s="1"/>
      <c r="Q241" s="1" t="s">
        <v>85</v>
      </c>
      <c r="R241" s="1" t="s">
        <v>119</v>
      </c>
      <c r="S241" s="1">
        <v>751410000</v>
      </c>
      <c r="T241" s="1">
        <v>100</v>
      </c>
    </row>
    <row r="242" spans="1:20" s="151" customFormat="1" ht="24" x14ac:dyDescent="0.25">
      <c r="A242" s="1">
        <v>227</v>
      </c>
      <c r="B242" s="1"/>
      <c r="C242" s="1"/>
      <c r="D242" s="1" t="s">
        <v>25</v>
      </c>
      <c r="E242" s="1" t="s">
        <v>477</v>
      </c>
      <c r="F242" s="1" t="s">
        <v>457</v>
      </c>
      <c r="G242" s="1" t="s">
        <v>477</v>
      </c>
      <c r="H242" s="1" t="s">
        <v>457</v>
      </c>
      <c r="I242" s="1" t="s">
        <v>112</v>
      </c>
      <c r="J242" s="1" t="s">
        <v>25</v>
      </c>
      <c r="K242" s="1">
        <v>1</v>
      </c>
      <c r="L242" s="145">
        <v>13131000</v>
      </c>
      <c r="M242" s="145">
        <f t="shared" si="5"/>
        <v>13131000</v>
      </c>
      <c r="N242" s="1"/>
      <c r="O242" s="1"/>
      <c r="P242" s="1"/>
      <c r="Q242" s="1" t="s">
        <v>90</v>
      </c>
      <c r="R242" s="1" t="s">
        <v>119</v>
      </c>
      <c r="S242" s="1">
        <v>751410000</v>
      </c>
      <c r="T242" s="1">
        <v>0</v>
      </c>
    </row>
    <row r="243" spans="1:20" s="151" customFormat="1" ht="24" x14ac:dyDescent="0.25">
      <c r="A243" s="1">
        <v>228</v>
      </c>
      <c r="B243" s="1"/>
      <c r="C243" s="1"/>
      <c r="D243" s="1" t="s">
        <v>25</v>
      </c>
      <c r="E243" s="1" t="s">
        <v>478</v>
      </c>
      <c r="F243" s="1" t="s">
        <v>458</v>
      </c>
      <c r="G243" s="1" t="s">
        <v>478</v>
      </c>
      <c r="H243" s="1" t="s">
        <v>458</v>
      </c>
      <c r="I243" s="146" t="s">
        <v>170</v>
      </c>
      <c r="J243" s="1" t="s">
        <v>25</v>
      </c>
      <c r="K243" s="1">
        <v>1</v>
      </c>
      <c r="L243" s="145">
        <v>428000</v>
      </c>
      <c r="M243" s="145">
        <f t="shared" si="5"/>
        <v>428000</v>
      </c>
      <c r="N243" s="1"/>
      <c r="O243" s="1"/>
      <c r="P243" s="1"/>
      <c r="Q243" s="1" t="s">
        <v>93</v>
      </c>
      <c r="R243" s="1" t="s">
        <v>119</v>
      </c>
      <c r="S243" s="1">
        <v>751410000</v>
      </c>
      <c r="T243" s="1">
        <v>100</v>
      </c>
    </row>
    <row r="244" spans="1:20" s="151" customFormat="1" ht="24" x14ac:dyDescent="0.25">
      <c r="A244" s="1">
        <v>229</v>
      </c>
      <c r="B244" s="1"/>
      <c r="C244" s="1"/>
      <c r="D244" s="1" t="s">
        <v>25</v>
      </c>
      <c r="E244" s="1" t="s">
        <v>481</v>
      </c>
      <c r="F244" s="1" t="s">
        <v>479</v>
      </c>
      <c r="G244" s="1" t="s">
        <v>481</v>
      </c>
      <c r="H244" s="1" t="s">
        <v>459</v>
      </c>
      <c r="I244" s="146" t="s">
        <v>159</v>
      </c>
      <c r="J244" s="1" t="s">
        <v>25</v>
      </c>
      <c r="K244" s="1">
        <v>1</v>
      </c>
      <c r="L244" s="145">
        <v>600000</v>
      </c>
      <c r="M244" s="145">
        <f t="shared" si="5"/>
        <v>600000</v>
      </c>
      <c r="N244" s="1"/>
      <c r="O244" s="1"/>
      <c r="P244" s="1"/>
      <c r="Q244" s="1" t="s">
        <v>87</v>
      </c>
      <c r="R244" s="1" t="s">
        <v>119</v>
      </c>
      <c r="S244" s="1">
        <v>751410000</v>
      </c>
      <c r="T244" s="1">
        <v>100</v>
      </c>
    </row>
    <row r="245" spans="1:20" s="151" customFormat="1" ht="36" x14ac:dyDescent="0.25">
      <c r="A245" s="1">
        <v>230</v>
      </c>
      <c r="B245" s="1"/>
      <c r="C245" s="1"/>
      <c r="D245" s="1" t="s">
        <v>25</v>
      </c>
      <c r="E245" s="1" t="s">
        <v>480</v>
      </c>
      <c r="F245" s="1" t="s">
        <v>460</v>
      </c>
      <c r="G245" s="1" t="s">
        <v>480</v>
      </c>
      <c r="H245" s="1" t="s">
        <v>460</v>
      </c>
      <c r="I245" s="146" t="s">
        <v>159</v>
      </c>
      <c r="J245" s="1" t="s">
        <v>25</v>
      </c>
      <c r="K245" s="1">
        <v>1</v>
      </c>
      <c r="L245" s="145">
        <v>200000</v>
      </c>
      <c r="M245" s="145">
        <f t="shared" si="5"/>
        <v>200000</v>
      </c>
      <c r="N245" s="1"/>
      <c r="O245" s="1"/>
      <c r="P245" s="1"/>
      <c r="Q245" s="1" t="s">
        <v>463</v>
      </c>
      <c r="R245" s="1" t="s">
        <v>119</v>
      </c>
      <c r="S245" s="1">
        <v>751410000</v>
      </c>
      <c r="T245" s="1">
        <v>100</v>
      </c>
    </row>
    <row r="246" spans="1:20" s="151" customFormat="1" ht="32.25" customHeight="1" x14ac:dyDescent="0.25">
      <c r="A246" s="1">
        <v>231</v>
      </c>
      <c r="B246" s="1"/>
      <c r="C246" s="1"/>
      <c r="D246" s="1" t="s">
        <v>25</v>
      </c>
      <c r="E246" s="1" t="s">
        <v>583</v>
      </c>
      <c r="F246" s="1" t="s">
        <v>582</v>
      </c>
      <c r="G246" s="1" t="s">
        <v>583</v>
      </c>
      <c r="H246" s="1" t="s">
        <v>582</v>
      </c>
      <c r="I246" s="146" t="s">
        <v>159</v>
      </c>
      <c r="J246" s="1" t="s">
        <v>25</v>
      </c>
      <c r="K246" s="1">
        <v>1</v>
      </c>
      <c r="L246" s="145">
        <v>1250000</v>
      </c>
      <c r="M246" s="145">
        <f t="shared" si="5"/>
        <v>1250000</v>
      </c>
      <c r="N246" s="1"/>
      <c r="O246" s="1"/>
      <c r="P246" s="1"/>
      <c r="Q246" s="1" t="s">
        <v>463</v>
      </c>
      <c r="R246" s="1" t="s">
        <v>581</v>
      </c>
      <c r="S246" s="1"/>
      <c r="T246" s="1">
        <v>50</v>
      </c>
    </row>
    <row r="247" spans="1:20" s="151" customFormat="1" x14ac:dyDescent="0.25">
      <c r="A247" s="140"/>
      <c r="B247" s="140"/>
      <c r="C247" s="140"/>
      <c r="D247" s="167" t="s">
        <v>471</v>
      </c>
      <c r="E247" s="167"/>
      <c r="F247" s="140"/>
      <c r="G247" s="140"/>
      <c r="H247" s="140"/>
      <c r="I247" s="140"/>
      <c r="J247" s="140"/>
      <c r="K247" s="140"/>
      <c r="L247" s="140"/>
      <c r="M247" s="142">
        <f>SUM(M248:M255)</f>
        <v>12300000</v>
      </c>
      <c r="N247" s="140"/>
      <c r="O247" s="140"/>
      <c r="P247" s="140"/>
      <c r="Q247" s="140"/>
      <c r="R247" s="140"/>
      <c r="S247" s="140"/>
      <c r="T247" s="140"/>
    </row>
    <row r="248" spans="1:20" s="151" customFormat="1" ht="36" x14ac:dyDescent="0.25">
      <c r="A248" s="1">
        <v>232</v>
      </c>
      <c r="B248" s="1"/>
      <c r="C248" s="1"/>
      <c r="D248" s="1" t="s">
        <v>25</v>
      </c>
      <c r="E248" s="1" t="s">
        <v>482</v>
      </c>
      <c r="F248" s="1" t="s">
        <v>465</v>
      </c>
      <c r="G248" s="1" t="s">
        <v>482</v>
      </c>
      <c r="H248" s="1" t="s">
        <v>465</v>
      </c>
      <c r="I248" s="146" t="s">
        <v>159</v>
      </c>
      <c r="J248" s="1" t="s">
        <v>25</v>
      </c>
      <c r="K248" s="1">
        <v>1</v>
      </c>
      <c r="L248" s="145">
        <v>1800000</v>
      </c>
      <c r="M248" s="145">
        <f>L248*K248</f>
        <v>1800000</v>
      </c>
      <c r="N248" s="1"/>
      <c r="O248" s="1"/>
      <c r="P248" s="1"/>
      <c r="Q248" s="1" t="s">
        <v>85</v>
      </c>
      <c r="R248" s="1" t="s">
        <v>466</v>
      </c>
      <c r="S248" s="1">
        <v>751410000</v>
      </c>
      <c r="T248" s="1">
        <v>0</v>
      </c>
    </row>
    <row r="249" spans="1:20" s="151" customFormat="1" ht="48" x14ac:dyDescent="0.25">
      <c r="A249" s="1">
        <v>233</v>
      </c>
      <c r="B249" s="1"/>
      <c r="C249" s="1"/>
      <c r="D249" s="1" t="s">
        <v>25</v>
      </c>
      <c r="E249" s="1" t="s">
        <v>483</v>
      </c>
      <c r="F249" s="1" t="s">
        <v>467</v>
      </c>
      <c r="G249" s="1" t="s">
        <v>483</v>
      </c>
      <c r="H249" s="1" t="s">
        <v>467</v>
      </c>
      <c r="I249" s="146" t="s">
        <v>159</v>
      </c>
      <c r="J249" s="1" t="s">
        <v>25</v>
      </c>
      <c r="K249" s="1">
        <v>1</v>
      </c>
      <c r="L249" s="145">
        <v>2400000</v>
      </c>
      <c r="M249" s="145">
        <f t="shared" ref="M249:M257" si="6">L249*K249</f>
        <v>2400000</v>
      </c>
      <c r="N249" s="1"/>
      <c r="O249" s="1"/>
      <c r="P249" s="1"/>
      <c r="Q249" s="1" t="s">
        <v>85</v>
      </c>
      <c r="R249" s="1" t="s">
        <v>466</v>
      </c>
      <c r="S249" s="1">
        <v>751410000</v>
      </c>
      <c r="T249" s="1">
        <v>0</v>
      </c>
    </row>
    <row r="250" spans="1:20" s="151" customFormat="1" ht="36" x14ac:dyDescent="0.25">
      <c r="A250" s="1">
        <v>234</v>
      </c>
      <c r="B250" s="1"/>
      <c r="C250" s="1"/>
      <c r="D250" s="1" t="s">
        <v>25</v>
      </c>
      <c r="E250" s="1" t="s">
        <v>586</v>
      </c>
      <c r="F250" s="1" t="s">
        <v>587</v>
      </c>
      <c r="G250" s="1" t="s">
        <v>586</v>
      </c>
      <c r="H250" s="1" t="s">
        <v>587</v>
      </c>
      <c r="I250" s="1" t="s">
        <v>158</v>
      </c>
      <c r="J250" s="1" t="s">
        <v>25</v>
      </c>
      <c r="K250" s="1">
        <v>1</v>
      </c>
      <c r="L250" s="145">
        <v>150000</v>
      </c>
      <c r="M250" s="145">
        <f>L250*K250</f>
        <v>150000</v>
      </c>
      <c r="N250" s="1"/>
      <c r="O250" s="1"/>
      <c r="P250" s="1"/>
      <c r="Q250" s="1" t="s">
        <v>85</v>
      </c>
      <c r="R250" s="1" t="s">
        <v>588</v>
      </c>
      <c r="S250" s="1">
        <v>751410000</v>
      </c>
      <c r="T250" s="1">
        <v>100</v>
      </c>
    </row>
    <row r="251" spans="1:20" s="151" customFormat="1" ht="36" x14ac:dyDescent="0.25">
      <c r="A251" s="1">
        <v>235</v>
      </c>
      <c r="B251" s="1"/>
      <c r="C251" s="1"/>
      <c r="D251" s="1" t="s">
        <v>25</v>
      </c>
      <c r="E251" s="1" t="s">
        <v>589</v>
      </c>
      <c r="F251" s="1" t="s">
        <v>590</v>
      </c>
      <c r="G251" s="1" t="s">
        <v>589</v>
      </c>
      <c r="H251" s="1" t="s">
        <v>590</v>
      </c>
      <c r="I251" s="1" t="s">
        <v>158</v>
      </c>
      <c r="J251" s="1" t="s">
        <v>25</v>
      </c>
      <c r="K251" s="1">
        <v>1</v>
      </c>
      <c r="L251" s="145">
        <v>90000</v>
      </c>
      <c r="M251" s="145">
        <f t="shared" si="6"/>
        <v>90000</v>
      </c>
      <c r="N251" s="1"/>
      <c r="O251" s="1"/>
      <c r="P251" s="1"/>
      <c r="Q251" s="1" t="s">
        <v>85</v>
      </c>
      <c r="R251" s="1" t="s">
        <v>588</v>
      </c>
      <c r="S251" s="1">
        <v>751410000</v>
      </c>
      <c r="T251" s="1">
        <v>100</v>
      </c>
    </row>
    <row r="252" spans="1:20" s="151" customFormat="1" ht="36" x14ac:dyDescent="0.25">
      <c r="A252" s="1">
        <v>236</v>
      </c>
      <c r="B252" s="1"/>
      <c r="C252" s="1"/>
      <c r="D252" s="1" t="s">
        <v>25</v>
      </c>
      <c r="E252" s="1" t="s">
        <v>591</v>
      </c>
      <c r="F252" s="1" t="s">
        <v>592</v>
      </c>
      <c r="G252" s="1" t="s">
        <v>591</v>
      </c>
      <c r="H252" s="1" t="s">
        <v>600</v>
      </c>
      <c r="I252" s="1" t="s">
        <v>158</v>
      </c>
      <c r="J252" s="1" t="s">
        <v>25</v>
      </c>
      <c r="K252" s="1">
        <v>1</v>
      </c>
      <c r="L252" s="145">
        <v>60000</v>
      </c>
      <c r="M252" s="145">
        <f>L252*K252</f>
        <v>60000</v>
      </c>
      <c r="N252" s="1"/>
      <c r="O252" s="1"/>
      <c r="P252" s="1"/>
      <c r="Q252" s="1" t="s">
        <v>85</v>
      </c>
      <c r="R252" s="1" t="s">
        <v>588</v>
      </c>
      <c r="S252" s="1">
        <v>751410000</v>
      </c>
      <c r="T252" s="1">
        <v>100</v>
      </c>
    </row>
    <row r="253" spans="1:20" s="151" customFormat="1" ht="36" x14ac:dyDescent="0.25">
      <c r="A253" s="1">
        <v>237</v>
      </c>
      <c r="B253" s="1"/>
      <c r="C253" s="1"/>
      <c r="D253" s="1" t="s">
        <v>25</v>
      </c>
      <c r="E253" s="1" t="s">
        <v>484</v>
      </c>
      <c r="F253" s="1" t="s">
        <v>468</v>
      </c>
      <c r="G253" s="1" t="s">
        <v>484</v>
      </c>
      <c r="H253" s="1" t="s">
        <v>468</v>
      </c>
      <c r="I253" s="146" t="s">
        <v>170</v>
      </c>
      <c r="J253" s="1" t="s">
        <v>25</v>
      </c>
      <c r="K253" s="1">
        <v>1</v>
      </c>
      <c r="L253" s="145">
        <v>100000</v>
      </c>
      <c r="M253" s="145">
        <f t="shared" si="6"/>
        <v>100000</v>
      </c>
      <c r="N253" s="1"/>
      <c r="O253" s="1"/>
      <c r="P253" s="1"/>
      <c r="Q253" s="1" t="s">
        <v>93</v>
      </c>
      <c r="R253" s="1" t="s">
        <v>469</v>
      </c>
      <c r="S253" s="1">
        <v>751410000</v>
      </c>
      <c r="T253" s="1">
        <v>100</v>
      </c>
    </row>
    <row r="254" spans="1:20" s="151" customFormat="1" ht="36" x14ac:dyDescent="0.25">
      <c r="A254" s="1">
        <v>238</v>
      </c>
      <c r="B254" s="1"/>
      <c r="C254" s="1"/>
      <c r="D254" s="1" t="s">
        <v>25</v>
      </c>
      <c r="E254" s="1" t="s">
        <v>485</v>
      </c>
      <c r="F254" s="1" t="s">
        <v>470</v>
      </c>
      <c r="G254" s="1" t="s">
        <v>485</v>
      </c>
      <c r="H254" s="1" t="s">
        <v>470</v>
      </c>
      <c r="I254" s="146" t="s">
        <v>170</v>
      </c>
      <c r="J254" s="1" t="s">
        <v>25</v>
      </c>
      <c r="K254" s="1">
        <v>1</v>
      </c>
      <c r="L254" s="145">
        <v>200000</v>
      </c>
      <c r="M254" s="145">
        <f t="shared" si="6"/>
        <v>200000</v>
      </c>
      <c r="N254" s="1"/>
      <c r="O254" s="1"/>
      <c r="P254" s="1"/>
      <c r="Q254" s="1" t="s">
        <v>92</v>
      </c>
      <c r="R254" s="1" t="s">
        <v>466</v>
      </c>
      <c r="S254" s="1">
        <v>751410000</v>
      </c>
      <c r="T254" s="1">
        <v>0</v>
      </c>
    </row>
    <row r="255" spans="1:20" s="151" customFormat="1" ht="31.5" customHeight="1" x14ac:dyDescent="0.25">
      <c r="A255" s="1">
        <v>239</v>
      </c>
      <c r="B255" s="1"/>
      <c r="C255" s="1"/>
      <c r="D255" s="1" t="s">
        <v>25</v>
      </c>
      <c r="E255" s="1" t="s">
        <v>578</v>
      </c>
      <c r="F255" s="1" t="s">
        <v>575</v>
      </c>
      <c r="G255" s="1" t="s">
        <v>578</v>
      </c>
      <c r="H255" s="1" t="s">
        <v>575</v>
      </c>
      <c r="I255" s="146" t="s">
        <v>112</v>
      </c>
      <c r="J255" s="1" t="s">
        <v>25</v>
      </c>
      <c r="K255" s="1">
        <v>1</v>
      </c>
      <c r="L255" s="145">
        <v>7500000</v>
      </c>
      <c r="M255" s="145">
        <f t="shared" si="6"/>
        <v>7500000</v>
      </c>
      <c r="N255" s="1"/>
      <c r="O255" s="1"/>
      <c r="P255" s="1"/>
      <c r="Q255" s="1" t="s">
        <v>463</v>
      </c>
      <c r="R255" s="156">
        <v>43405</v>
      </c>
      <c r="S255" s="1">
        <v>751410000</v>
      </c>
      <c r="T255" s="1">
        <v>0</v>
      </c>
    </row>
    <row r="256" spans="1:20" s="151" customFormat="1" x14ac:dyDescent="0.25">
      <c r="A256" s="140"/>
      <c r="B256" s="140"/>
      <c r="C256" s="140"/>
      <c r="D256" s="165" t="s">
        <v>576</v>
      </c>
      <c r="E256" s="166"/>
      <c r="F256" s="140"/>
      <c r="G256" s="140"/>
      <c r="H256" s="140"/>
      <c r="I256" s="140"/>
      <c r="J256" s="140"/>
      <c r="K256" s="140"/>
      <c r="L256" s="140"/>
      <c r="M256" s="142">
        <f>M257</f>
        <v>36331000</v>
      </c>
      <c r="N256" s="140"/>
      <c r="O256" s="140"/>
      <c r="P256" s="140"/>
      <c r="Q256" s="140"/>
      <c r="R256" s="140"/>
      <c r="S256" s="140"/>
      <c r="T256" s="140"/>
    </row>
    <row r="257" spans="1:20" s="151" customFormat="1" ht="30.75" customHeight="1" x14ac:dyDescent="0.25">
      <c r="A257" s="1">
        <v>240</v>
      </c>
      <c r="B257" s="1"/>
      <c r="C257" s="1"/>
      <c r="D257" s="1" t="s">
        <v>25</v>
      </c>
      <c r="E257" s="1" t="s">
        <v>579</v>
      </c>
      <c r="F257" s="1" t="s">
        <v>577</v>
      </c>
      <c r="G257" s="1" t="s">
        <v>579</v>
      </c>
      <c r="H257" s="1" t="s">
        <v>577</v>
      </c>
      <c r="I257" s="146" t="s">
        <v>112</v>
      </c>
      <c r="J257" s="1" t="s">
        <v>25</v>
      </c>
      <c r="K257" s="1">
        <v>1</v>
      </c>
      <c r="L257" s="145">
        <v>36331000</v>
      </c>
      <c r="M257" s="145">
        <f t="shared" si="6"/>
        <v>36331000</v>
      </c>
      <c r="N257" s="1"/>
      <c r="O257" s="1"/>
      <c r="P257" s="1"/>
      <c r="Q257" s="1" t="s">
        <v>91</v>
      </c>
      <c r="R257" s="1" t="s">
        <v>89</v>
      </c>
      <c r="S257" s="1">
        <v>751410000</v>
      </c>
      <c r="T257" s="1">
        <v>0</v>
      </c>
    </row>
    <row r="258" spans="1:20" ht="21.75" customHeight="1" x14ac:dyDescent="0.25">
      <c r="A258" s="152"/>
      <c r="B258" s="152"/>
      <c r="C258" s="152"/>
      <c r="D258" s="152"/>
      <c r="E258" s="152" t="s">
        <v>584</v>
      </c>
      <c r="F258" s="152"/>
      <c r="G258" s="152"/>
      <c r="H258" s="152"/>
      <c r="I258" s="152"/>
      <c r="J258" s="152"/>
      <c r="K258" s="152"/>
      <c r="L258" s="152"/>
      <c r="M258" s="153">
        <f>M256+M247+M238+M187+M181+M106+M11</f>
        <v>331833175.51600003</v>
      </c>
      <c r="N258" s="152"/>
      <c r="O258" s="152"/>
      <c r="P258" s="152"/>
      <c r="Q258" s="152"/>
      <c r="R258" s="152"/>
      <c r="S258" s="152"/>
      <c r="T258" s="152"/>
    </row>
  </sheetData>
  <mergeCells count="11">
    <mergeCell ref="D256:E256"/>
    <mergeCell ref="D247:E247"/>
    <mergeCell ref="A1:D1"/>
    <mergeCell ref="A2:D2"/>
    <mergeCell ref="A3:D3"/>
    <mergeCell ref="A4:D4"/>
    <mergeCell ref="M3:T3"/>
    <mergeCell ref="R2:T2"/>
    <mergeCell ref="R5:T5"/>
    <mergeCell ref="L6:T6"/>
    <mergeCell ref="L4:T4"/>
  </mergeCells>
  <dataValidations count="3">
    <dataValidation allowBlank="1" showInputMessage="1" showErrorMessage="1" prompt="Введите дополнительную характеристику на русском языке" sqref="H137 H140 F137 F140 E114:H116 E151:H156 E169:H174 H144 F144 H149:H150 G150 E150 F149:F150 H165 F165"/>
    <dataValidation allowBlank="1" showInputMessage="1" showErrorMessage="1" prompt="Наименование на русском языке заполняется автоматически в соответствии с КТРУ" sqref="F148 H157:H159 G158 F157:F159 E158 H148"/>
    <dataValidation allowBlank="1" showInputMessage="1" showErrorMessage="1" prompt="Наименование на государственном языке заполняется автоматически в соответствии с КТРУ" sqref="F160 H160"/>
  </dataValidations>
  <pageMargins left="0" right="0" top="0" bottom="0.59055118110236227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2" customWidth="1"/>
    <col min="2" max="2" width="22.7109375" style="95" customWidth="1"/>
    <col min="3" max="3" width="18" style="32" customWidth="1"/>
    <col min="4" max="4" width="25.7109375" style="32" customWidth="1"/>
    <col min="5" max="5" width="26.5703125" style="32" customWidth="1"/>
    <col min="6" max="7" width="16.28515625" style="32" customWidth="1"/>
    <col min="8" max="8" width="16" style="32" customWidth="1"/>
    <col min="9" max="9" width="15.42578125" style="73" customWidth="1"/>
    <col min="10" max="11" width="17.28515625" style="73" customWidth="1"/>
    <col min="12" max="12" width="20.7109375" style="32" customWidth="1"/>
    <col min="13" max="13" width="17.7109375" style="32" customWidth="1"/>
    <col min="14" max="14" width="23.28515625" style="32" customWidth="1"/>
    <col min="15" max="16384" width="9.140625" style="32"/>
  </cols>
  <sheetData>
    <row r="1" spans="1:14" s="13" customFormat="1" ht="75" x14ac:dyDescent="0.25">
      <c r="A1" s="9"/>
      <c r="B1" s="2" t="s">
        <v>514</v>
      </c>
      <c r="C1" s="10" t="s">
        <v>9</v>
      </c>
      <c r="D1" s="10" t="s">
        <v>11</v>
      </c>
      <c r="E1" s="10" t="s">
        <v>13</v>
      </c>
      <c r="F1" s="10" t="s">
        <v>14</v>
      </c>
      <c r="G1" s="10" t="s">
        <v>15</v>
      </c>
      <c r="H1" s="11" t="s">
        <v>16</v>
      </c>
      <c r="I1" s="12" t="s">
        <v>17</v>
      </c>
      <c r="J1" s="12" t="s">
        <v>18</v>
      </c>
      <c r="K1" s="12" t="s">
        <v>532</v>
      </c>
      <c r="L1" s="10" t="s">
        <v>118</v>
      </c>
      <c r="M1" s="10" t="s">
        <v>22</v>
      </c>
      <c r="N1" s="10" t="s">
        <v>23</v>
      </c>
    </row>
    <row r="2" spans="1:14" s="19" customFormat="1" ht="48" x14ac:dyDescent="0.25">
      <c r="A2" s="14"/>
      <c r="B2" s="113" t="s">
        <v>515</v>
      </c>
      <c r="C2" s="114" t="s">
        <v>25</v>
      </c>
      <c r="D2" s="114" t="s">
        <v>122</v>
      </c>
      <c r="E2" s="114" t="s">
        <v>105</v>
      </c>
      <c r="F2" s="114" t="s">
        <v>533</v>
      </c>
      <c r="G2" s="114" t="s">
        <v>25</v>
      </c>
      <c r="H2" s="114">
        <v>1</v>
      </c>
      <c r="I2" s="115">
        <v>14265000</v>
      </c>
      <c r="J2" s="115">
        <f>H2*I2</f>
        <v>14265000</v>
      </c>
      <c r="K2" s="18">
        <f t="shared" ref="K2:K65" si="0">J2/1000</f>
        <v>14265</v>
      </c>
      <c r="L2" s="16" t="s">
        <v>85</v>
      </c>
      <c r="M2" s="16" t="s">
        <v>86</v>
      </c>
      <c r="N2" s="16">
        <v>751410000</v>
      </c>
    </row>
    <row r="3" spans="1:14" s="19" customFormat="1" ht="24" x14ac:dyDescent="0.25">
      <c r="A3" s="14"/>
      <c r="B3" s="15" t="s">
        <v>515</v>
      </c>
      <c r="C3" s="16" t="s">
        <v>25</v>
      </c>
      <c r="D3" s="16" t="s">
        <v>125</v>
      </c>
      <c r="E3" s="16" t="s">
        <v>126</v>
      </c>
      <c r="F3" s="16" t="s">
        <v>534</v>
      </c>
      <c r="G3" s="16" t="s">
        <v>25</v>
      </c>
      <c r="H3" s="16"/>
      <c r="I3" s="17">
        <v>745000</v>
      </c>
      <c r="J3" s="17">
        <v>745000</v>
      </c>
      <c r="K3" s="18">
        <f t="shared" si="0"/>
        <v>745</v>
      </c>
      <c r="L3" s="16" t="s">
        <v>85</v>
      </c>
      <c r="M3" s="16" t="s">
        <v>86</v>
      </c>
      <c r="N3" s="16"/>
    </row>
    <row r="4" spans="1:14" s="107" customFormat="1" x14ac:dyDescent="0.25">
      <c r="A4" s="102"/>
      <c r="B4" s="103" t="s">
        <v>515</v>
      </c>
      <c r="C4" s="104" t="s">
        <v>25</v>
      </c>
      <c r="D4" s="104" t="s">
        <v>535</v>
      </c>
      <c r="E4" s="104" t="s">
        <v>535</v>
      </c>
      <c r="F4" s="104"/>
      <c r="G4" s="104" t="s">
        <v>25</v>
      </c>
      <c r="H4" s="104">
        <v>1</v>
      </c>
      <c r="I4" s="105">
        <f>45909.7*12</f>
        <v>550916.39999999991</v>
      </c>
      <c r="J4" s="105">
        <f>I4*H4</f>
        <v>550916.39999999991</v>
      </c>
      <c r="K4" s="105">
        <f t="shared" si="0"/>
        <v>550.91639999999995</v>
      </c>
      <c r="L4" s="106"/>
      <c r="M4" s="106"/>
      <c r="N4" s="106"/>
    </row>
    <row r="5" spans="1:14" s="19" customFormat="1" ht="24" x14ac:dyDescent="0.25">
      <c r="A5" s="14"/>
      <c r="B5" s="7" t="s">
        <v>525</v>
      </c>
      <c r="C5" s="20" t="s">
        <v>36</v>
      </c>
      <c r="D5" s="20" t="s">
        <v>42</v>
      </c>
      <c r="E5" s="20" t="s">
        <v>42</v>
      </c>
      <c r="F5" s="20" t="s">
        <v>534</v>
      </c>
      <c r="G5" s="20" t="s">
        <v>50</v>
      </c>
      <c r="H5" s="22">
        <v>1000</v>
      </c>
      <c r="I5" s="21">
        <v>1300</v>
      </c>
      <c r="J5" s="21">
        <f t="shared" ref="J5:J36" si="1">H5*I5</f>
        <v>1300000</v>
      </c>
      <c r="K5" s="18">
        <f t="shared" si="0"/>
        <v>1300</v>
      </c>
      <c r="L5" s="20" t="s">
        <v>91</v>
      </c>
      <c r="M5" s="20" t="s">
        <v>119</v>
      </c>
      <c r="N5" s="20">
        <v>751410000</v>
      </c>
    </row>
    <row r="6" spans="1:14" s="19" customFormat="1" ht="48" x14ac:dyDescent="0.25">
      <c r="A6" s="14"/>
      <c r="B6" s="7" t="s">
        <v>525</v>
      </c>
      <c r="C6" s="20" t="s">
        <v>36</v>
      </c>
      <c r="D6" s="20" t="s">
        <v>43</v>
      </c>
      <c r="E6" s="20" t="s">
        <v>43</v>
      </c>
      <c r="F6" s="20" t="s">
        <v>536</v>
      </c>
      <c r="G6" s="20" t="s">
        <v>50</v>
      </c>
      <c r="H6" s="23">
        <v>2</v>
      </c>
      <c r="I6" s="21">
        <v>3500</v>
      </c>
      <c r="J6" s="21">
        <f t="shared" si="1"/>
        <v>7000</v>
      </c>
      <c r="K6" s="18">
        <f t="shared" si="0"/>
        <v>7</v>
      </c>
      <c r="L6" s="20" t="s">
        <v>91</v>
      </c>
      <c r="M6" s="20" t="s">
        <v>119</v>
      </c>
      <c r="N6" s="20">
        <v>751410000</v>
      </c>
    </row>
    <row r="7" spans="1:14" s="19" customFormat="1" ht="48" x14ac:dyDescent="0.25">
      <c r="A7" s="14"/>
      <c r="B7" s="7" t="s">
        <v>525</v>
      </c>
      <c r="C7" s="20" t="s">
        <v>36</v>
      </c>
      <c r="D7" s="20" t="s">
        <v>127</v>
      </c>
      <c r="E7" s="20" t="s">
        <v>127</v>
      </c>
      <c r="F7" s="20" t="s">
        <v>536</v>
      </c>
      <c r="G7" s="20" t="s">
        <v>115</v>
      </c>
      <c r="H7" s="23">
        <v>100</v>
      </c>
      <c r="I7" s="21">
        <v>210</v>
      </c>
      <c r="J7" s="21">
        <f t="shared" si="1"/>
        <v>21000</v>
      </c>
      <c r="K7" s="18">
        <f t="shared" si="0"/>
        <v>21</v>
      </c>
      <c r="L7" s="20" t="s">
        <v>92</v>
      </c>
      <c r="M7" s="20" t="s">
        <v>119</v>
      </c>
      <c r="N7" s="20">
        <v>751410000</v>
      </c>
    </row>
    <row r="8" spans="1:14" s="19" customFormat="1" ht="48" x14ac:dyDescent="0.25">
      <c r="A8" s="14"/>
      <c r="B8" s="7" t="s">
        <v>525</v>
      </c>
      <c r="C8" s="20" t="s">
        <v>36</v>
      </c>
      <c r="D8" s="20" t="s">
        <v>537</v>
      </c>
      <c r="E8" s="20" t="s">
        <v>537</v>
      </c>
      <c r="F8" s="20" t="s">
        <v>536</v>
      </c>
      <c r="G8" s="20" t="s">
        <v>50</v>
      </c>
      <c r="H8" s="23">
        <v>150</v>
      </c>
      <c r="I8" s="21">
        <v>200</v>
      </c>
      <c r="J8" s="21">
        <f t="shared" si="1"/>
        <v>30000</v>
      </c>
      <c r="K8" s="18">
        <f t="shared" si="0"/>
        <v>30</v>
      </c>
      <c r="L8" s="20" t="s">
        <v>92</v>
      </c>
      <c r="M8" s="20" t="s">
        <v>119</v>
      </c>
      <c r="N8" s="20">
        <v>751410000</v>
      </c>
    </row>
    <row r="9" spans="1:14" s="19" customFormat="1" ht="48" x14ac:dyDescent="0.25">
      <c r="A9" s="14"/>
      <c r="B9" s="7" t="s">
        <v>525</v>
      </c>
      <c r="C9" s="20" t="s">
        <v>36</v>
      </c>
      <c r="D9" s="20" t="s">
        <v>44</v>
      </c>
      <c r="E9" s="20" t="s">
        <v>44</v>
      </c>
      <c r="F9" s="20" t="s">
        <v>536</v>
      </c>
      <c r="G9" s="20" t="s">
        <v>50</v>
      </c>
      <c r="H9" s="23">
        <v>150</v>
      </c>
      <c r="I9" s="21">
        <v>300</v>
      </c>
      <c r="J9" s="21">
        <f t="shared" si="1"/>
        <v>45000</v>
      </c>
      <c r="K9" s="18">
        <f t="shared" si="0"/>
        <v>45</v>
      </c>
      <c r="L9" s="20" t="s">
        <v>92</v>
      </c>
      <c r="M9" s="20" t="s">
        <v>119</v>
      </c>
      <c r="N9" s="20">
        <v>751410000</v>
      </c>
    </row>
    <row r="10" spans="1:14" s="19" customFormat="1" ht="48" x14ac:dyDescent="0.25">
      <c r="A10" s="14"/>
      <c r="B10" s="7" t="s">
        <v>525</v>
      </c>
      <c r="C10" s="20" t="s">
        <v>538</v>
      </c>
      <c r="D10" s="20" t="s">
        <v>110</v>
      </c>
      <c r="E10" s="20" t="s">
        <v>110</v>
      </c>
      <c r="F10" s="20" t="s">
        <v>536</v>
      </c>
      <c r="G10" s="20" t="s">
        <v>114</v>
      </c>
      <c r="H10" s="22">
        <v>10000</v>
      </c>
      <c r="I10" s="21">
        <v>30</v>
      </c>
      <c r="J10" s="21">
        <f t="shared" si="1"/>
        <v>300000</v>
      </c>
      <c r="K10" s="18">
        <f t="shared" si="0"/>
        <v>300</v>
      </c>
      <c r="L10" s="20" t="s">
        <v>85</v>
      </c>
      <c r="M10" s="20" t="s">
        <v>86</v>
      </c>
      <c r="N10" s="20">
        <v>751410000</v>
      </c>
    </row>
    <row r="11" spans="1:14" s="19" customFormat="1" ht="48" x14ac:dyDescent="0.25">
      <c r="A11" s="14"/>
      <c r="B11" s="7" t="s">
        <v>525</v>
      </c>
      <c r="C11" s="20" t="s">
        <v>538</v>
      </c>
      <c r="D11" s="20" t="s">
        <v>111</v>
      </c>
      <c r="E11" s="20" t="s">
        <v>111</v>
      </c>
      <c r="F11" s="20" t="s">
        <v>536</v>
      </c>
      <c r="G11" s="20" t="s">
        <v>114</v>
      </c>
      <c r="H11" s="22">
        <v>5000</v>
      </c>
      <c r="I11" s="21">
        <v>35</v>
      </c>
      <c r="J11" s="21">
        <f t="shared" si="1"/>
        <v>175000</v>
      </c>
      <c r="K11" s="18">
        <f t="shared" si="0"/>
        <v>175</v>
      </c>
      <c r="L11" s="20" t="s">
        <v>96</v>
      </c>
      <c r="M11" s="20" t="s">
        <v>119</v>
      </c>
      <c r="N11" s="20">
        <v>751410000</v>
      </c>
    </row>
    <row r="12" spans="1:14" s="19" customFormat="1" ht="48" x14ac:dyDescent="0.25">
      <c r="A12" s="14"/>
      <c r="B12" s="7" t="s">
        <v>525</v>
      </c>
      <c r="C12" s="20" t="s">
        <v>538</v>
      </c>
      <c r="D12" s="20" t="s">
        <v>539</v>
      </c>
      <c r="E12" s="20" t="s">
        <v>539</v>
      </c>
      <c r="F12" s="20" t="s">
        <v>536</v>
      </c>
      <c r="G12" s="20" t="s">
        <v>114</v>
      </c>
      <c r="H12" s="22">
        <v>1000</v>
      </c>
      <c r="I12" s="21">
        <v>30</v>
      </c>
      <c r="J12" s="21">
        <f t="shared" si="1"/>
        <v>30000</v>
      </c>
      <c r="K12" s="18">
        <f t="shared" si="0"/>
        <v>30</v>
      </c>
      <c r="L12" s="20" t="s">
        <v>96</v>
      </c>
      <c r="M12" s="20" t="s">
        <v>119</v>
      </c>
      <c r="N12" s="20">
        <v>751410000</v>
      </c>
    </row>
    <row r="13" spans="1:14" s="19" customFormat="1" ht="48" x14ac:dyDescent="0.25">
      <c r="A13" s="14"/>
      <c r="B13" s="7" t="s">
        <v>525</v>
      </c>
      <c r="C13" s="20" t="s">
        <v>538</v>
      </c>
      <c r="D13" s="20" t="s">
        <v>45</v>
      </c>
      <c r="E13" s="20" t="s">
        <v>45</v>
      </c>
      <c r="F13" s="20" t="s">
        <v>536</v>
      </c>
      <c r="G13" s="20" t="s">
        <v>114</v>
      </c>
      <c r="H13" s="22">
        <v>2000</v>
      </c>
      <c r="I13" s="21">
        <v>22</v>
      </c>
      <c r="J13" s="21">
        <f t="shared" si="1"/>
        <v>44000</v>
      </c>
      <c r="K13" s="18">
        <f t="shared" si="0"/>
        <v>44</v>
      </c>
      <c r="L13" s="20" t="s">
        <v>96</v>
      </c>
      <c r="M13" s="20" t="s">
        <v>119</v>
      </c>
      <c r="N13" s="20">
        <v>751410000</v>
      </c>
    </row>
    <row r="14" spans="1:14" s="19" customFormat="1" ht="48" x14ac:dyDescent="0.25">
      <c r="A14" s="14"/>
      <c r="B14" s="7" t="s">
        <v>525</v>
      </c>
      <c r="C14" s="20" t="s">
        <v>538</v>
      </c>
      <c r="D14" s="20" t="s">
        <v>46</v>
      </c>
      <c r="E14" s="20" t="s">
        <v>46</v>
      </c>
      <c r="F14" s="20" t="s">
        <v>536</v>
      </c>
      <c r="G14" s="20" t="s">
        <v>114</v>
      </c>
      <c r="H14" s="22">
        <v>4000</v>
      </c>
      <c r="I14" s="21">
        <v>25</v>
      </c>
      <c r="J14" s="21">
        <f t="shared" si="1"/>
        <v>100000</v>
      </c>
      <c r="K14" s="18">
        <f t="shared" si="0"/>
        <v>100</v>
      </c>
      <c r="L14" s="20" t="s">
        <v>96</v>
      </c>
      <c r="M14" s="20" t="s">
        <v>119</v>
      </c>
      <c r="N14" s="20">
        <v>751410000</v>
      </c>
    </row>
    <row r="15" spans="1:14" s="19" customFormat="1" ht="48" x14ac:dyDescent="0.25">
      <c r="A15" s="14"/>
      <c r="B15" s="7" t="s">
        <v>525</v>
      </c>
      <c r="C15" s="20" t="s">
        <v>36</v>
      </c>
      <c r="D15" s="24" t="s">
        <v>47</v>
      </c>
      <c r="E15" s="20" t="s">
        <v>47</v>
      </c>
      <c r="F15" s="20" t="s">
        <v>536</v>
      </c>
      <c r="G15" s="20" t="s">
        <v>114</v>
      </c>
      <c r="H15" s="23">
        <v>60</v>
      </c>
      <c r="I15" s="21">
        <v>250</v>
      </c>
      <c r="J15" s="21">
        <f t="shared" si="1"/>
        <v>15000</v>
      </c>
      <c r="K15" s="18">
        <f t="shared" si="0"/>
        <v>15</v>
      </c>
      <c r="L15" s="20" t="s">
        <v>92</v>
      </c>
      <c r="M15" s="20" t="s">
        <v>119</v>
      </c>
      <c r="N15" s="20">
        <v>751410000</v>
      </c>
    </row>
    <row r="16" spans="1:14" s="19" customFormat="1" ht="48" x14ac:dyDescent="0.25">
      <c r="A16" s="14"/>
      <c r="B16" s="7" t="s">
        <v>525</v>
      </c>
      <c r="C16" s="20" t="s">
        <v>36</v>
      </c>
      <c r="D16" s="20" t="s">
        <v>48</v>
      </c>
      <c r="E16" s="20" t="s">
        <v>48</v>
      </c>
      <c r="F16" s="20" t="s">
        <v>536</v>
      </c>
      <c r="G16" s="20" t="s">
        <v>114</v>
      </c>
      <c r="H16" s="23">
        <v>60</v>
      </c>
      <c r="I16" s="21">
        <v>200</v>
      </c>
      <c r="J16" s="21">
        <f t="shared" si="1"/>
        <v>12000</v>
      </c>
      <c r="K16" s="18">
        <f t="shared" si="0"/>
        <v>12</v>
      </c>
      <c r="L16" s="20" t="s">
        <v>92</v>
      </c>
      <c r="M16" s="20" t="s">
        <v>119</v>
      </c>
      <c r="N16" s="20">
        <v>751410000</v>
      </c>
    </row>
    <row r="17" spans="1:18" s="19" customFormat="1" ht="48" x14ac:dyDescent="0.25">
      <c r="A17" s="14"/>
      <c r="B17" s="7" t="s">
        <v>525</v>
      </c>
      <c r="C17" s="20" t="s">
        <v>36</v>
      </c>
      <c r="D17" s="20" t="s">
        <v>142</v>
      </c>
      <c r="E17" s="20" t="s">
        <v>142</v>
      </c>
      <c r="F17" s="20" t="s">
        <v>536</v>
      </c>
      <c r="G17" s="20" t="s">
        <v>115</v>
      </c>
      <c r="H17" s="23">
        <v>10</v>
      </c>
      <c r="I17" s="21">
        <v>500</v>
      </c>
      <c r="J17" s="21">
        <f t="shared" si="1"/>
        <v>5000</v>
      </c>
      <c r="K17" s="18">
        <f t="shared" si="0"/>
        <v>5</v>
      </c>
      <c r="L17" s="20" t="s">
        <v>92</v>
      </c>
      <c r="M17" s="20" t="s">
        <v>119</v>
      </c>
      <c r="N17" s="20">
        <v>751410000</v>
      </c>
    </row>
    <row r="18" spans="1:18" s="19" customFormat="1" ht="48" x14ac:dyDescent="0.25">
      <c r="A18" s="14"/>
      <c r="B18" s="7" t="s">
        <v>525</v>
      </c>
      <c r="C18" s="20" t="s">
        <v>36</v>
      </c>
      <c r="D18" s="20" t="s">
        <v>147</v>
      </c>
      <c r="E18" s="20" t="s">
        <v>49</v>
      </c>
      <c r="F18" s="20" t="s">
        <v>536</v>
      </c>
      <c r="G18" s="20" t="s">
        <v>50</v>
      </c>
      <c r="H18" s="23">
        <v>50</v>
      </c>
      <c r="I18" s="21">
        <v>100</v>
      </c>
      <c r="J18" s="21">
        <f t="shared" si="1"/>
        <v>5000</v>
      </c>
      <c r="K18" s="18">
        <f t="shared" si="0"/>
        <v>5</v>
      </c>
      <c r="L18" s="20" t="s">
        <v>92</v>
      </c>
      <c r="M18" s="20" t="s">
        <v>119</v>
      </c>
      <c r="N18" s="20">
        <v>751410000</v>
      </c>
    </row>
    <row r="19" spans="1:18" s="19" customFormat="1" ht="48" x14ac:dyDescent="0.25">
      <c r="A19" s="14"/>
      <c r="B19" s="7" t="s">
        <v>525</v>
      </c>
      <c r="C19" s="20" t="s">
        <v>36</v>
      </c>
      <c r="D19" s="20" t="s">
        <v>51</v>
      </c>
      <c r="E19" s="20" t="s">
        <v>51</v>
      </c>
      <c r="F19" s="20" t="s">
        <v>536</v>
      </c>
      <c r="G19" s="20" t="s">
        <v>114</v>
      </c>
      <c r="H19" s="23">
        <v>10</v>
      </c>
      <c r="I19" s="21">
        <v>400</v>
      </c>
      <c r="J19" s="21">
        <f t="shared" si="1"/>
        <v>4000</v>
      </c>
      <c r="K19" s="18">
        <f t="shared" si="0"/>
        <v>4</v>
      </c>
      <c r="L19" s="20" t="s">
        <v>92</v>
      </c>
      <c r="M19" s="20" t="s">
        <v>119</v>
      </c>
      <c r="N19" s="20">
        <v>751410000</v>
      </c>
    </row>
    <row r="20" spans="1:18" s="26" customFormat="1" ht="48" x14ac:dyDescent="0.25">
      <c r="A20" s="25"/>
      <c r="B20" s="7" t="s">
        <v>525</v>
      </c>
      <c r="C20" s="20" t="s">
        <v>36</v>
      </c>
      <c r="D20" s="20" t="s">
        <v>150</v>
      </c>
      <c r="E20" s="20" t="s">
        <v>150</v>
      </c>
      <c r="F20" s="20" t="s">
        <v>536</v>
      </c>
      <c r="G20" s="20" t="s">
        <v>50</v>
      </c>
      <c r="H20" s="23">
        <v>100</v>
      </c>
      <c r="I20" s="21">
        <v>100</v>
      </c>
      <c r="J20" s="21">
        <f t="shared" si="1"/>
        <v>10000</v>
      </c>
      <c r="K20" s="18">
        <f t="shared" si="0"/>
        <v>10</v>
      </c>
      <c r="L20" s="20" t="s">
        <v>92</v>
      </c>
      <c r="M20" s="20" t="s">
        <v>119</v>
      </c>
      <c r="N20" s="20">
        <v>751410000</v>
      </c>
      <c r="O20" s="19"/>
      <c r="P20" s="19"/>
      <c r="Q20" s="19"/>
      <c r="R20" s="19"/>
    </row>
    <row r="21" spans="1:18" s="26" customFormat="1" ht="48" x14ac:dyDescent="0.25">
      <c r="A21" s="25"/>
      <c r="B21" s="7" t="s">
        <v>525</v>
      </c>
      <c r="C21" s="20" t="s">
        <v>36</v>
      </c>
      <c r="D21" s="20" t="s">
        <v>52</v>
      </c>
      <c r="E21" s="20" t="s">
        <v>52</v>
      </c>
      <c r="F21" s="20" t="s">
        <v>536</v>
      </c>
      <c r="G21" s="20" t="s">
        <v>114</v>
      </c>
      <c r="H21" s="23">
        <v>500</v>
      </c>
      <c r="I21" s="21">
        <v>9</v>
      </c>
      <c r="J21" s="21">
        <f t="shared" si="1"/>
        <v>4500</v>
      </c>
      <c r="K21" s="18">
        <f t="shared" si="0"/>
        <v>4.5</v>
      </c>
      <c r="L21" s="20" t="s">
        <v>92</v>
      </c>
      <c r="M21" s="20" t="s">
        <v>119</v>
      </c>
      <c r="N21" s="20">
        <v>751410000</v>
      </c>
      <c r="O21" s="19"/>
      <c r="P21" s="19"/>
      <c r="Q21" s="19"/>
      <c r="R21" s="19"/>
    </row>
    <row r="22" spans="1:18" s="19" customFormat="1" ht="48" x14ac:dyDescent="0.25">
      <c r="A22" s="14"/>
      <c r="B22" s="7" t="s">
        <v>525</v>
      </c>
      <c r="C22" s="20" t="s">
        <v>36</v>
      </c>
      <c r="D22" s="20" t="s">
        <v>53</v>
      </c>
      <c r="E22" s="20" t="s">
        <v>53</v>
      </c>
      <c r="F22" s="20" t="s">
        <v>536</v>
      </c>
      <c r="G22" s="20" t="s">
        <v>116</v>
      </c>
      <c r="H22" s="23">
        <v>2</v>
      </c>
      <c r="I22" s="21">
        <v>600</v>
      </c>
      <c r="J22" s="21">
        <f t="shared" si="1"/>
        <v>1200</v>
      </c>
      <c r="K22" s="18">
        <f t="shared" si="0"/>
        <v>1.2</v>
      </c>
      <c r="L22" s="20" t="s">
        <v>92</v>
      </c>
      <c r="M22" s="20" t="s">
        <v>119</v>
      </c>
      <c r="N22" s="20">
        <v>751410000</v>
      </c>
    </row>
    <row r="23" spans="1:18" s="19" customFormat="1" ht="48" x14ac:dyDescent="0.25">
      <c r="A23" s="14"/>
      <c r="B23" s="7" t="s">
        <v>525</v>
      </c>
      <c r="C23" s="20" t="s">
        <v>36</v>
      </c>
      <c r="D23" s="20" t="s">
        <v>54</v>
      </c>
      <c r="E23" s="20" t="s">
        <v>54</v>
      </c>
      <c r="F23" s="20" t="s">
        <v>536</v>
      </c>
      <c r="G23" s="20" t="s">
        <v>116</v>
      </c>
      <c r="H23" s="23">
        <v>2</v>
      </c>
      <c r="I23" s="21">
        <v>200</v>
      </c>
      <c r="J23" s="21">
        <f t="shared" si="1"/>
        <v>400</v>
      </c>
      <c r="K23" s="18">
        <f t="shared" si="0"/>
        <v>0.4</v>
      </c>
      <c r="L23" s="20" t="s">
        <v>92</v>
      </c>
      <c r="M23" s="20" t="s">
        <v>119</v>
      </c>
      <c r="N23" s="20">
        <v>751410000</v>
      </c>
    </row>
    <row r="24" spans="1:18" s="19" customFormat="1" ht="48" x14ac:dyDescent="0.25">
      <c r="A24" s="14"/>
      <c r="B24" s="7" t="s">
        <v>525</v>
      </c>
      <c r="C24" s="20" t="s">
        <v>36</v>
      </c>
      <c r="D24" s="20" t="s">
        <v>55</v>
      </c>
      <c r="E24" s="20" t="s">
        <v>55</v>
      </c>
      <c r="F24" s="20" t="s">
        <v>536</v>
      </c>
      <c r="G24" s="20" t="s">
        <v>116</v>
      </c>
      <c r="H24" s="23">
        <v>1</v>
      </c>
      <c r="I24" s="21">
        <v>600</v>
      </c>
      <c r="J24" s="21">
        <f t="shared" si="1"/>
        <v>600</v>
      </c>
      <c r="K24" s="18">
        <f t="shared" si="0"/>
        <v>0.6</v>
      </c>
      <c r="L24" s="20" t="s">
        <v>92</v>
      </c>
      <c r="M24" s="20" t="s">
        <v>119</v>
      </c>
      <c r="N24" s="20">
        <v>751410000</v>
      </c>
    </row>
    <row r="25" spans="1:18" s="19" customFormat="1" ht="48" x14ac:dyDescent="0.25">
      <c r="A25" s="14"/>
      <c r="B25" s="7" t="s">
        <v>525</v>
      </c>
      <c r="C25" s="20" t="s">
        <v>36</v>
      </c>
      <c r="D25" s="20" t="s">
        <v>128</v>
      </c>
      <c r="E25" s="20" t="s">
        <v>128</v>
      </c>
      <c r="F25" s="20" t="s">
        <v>536</v>
      </c>
      <c r="G25" s="20" t="s">
        <v>50</v>
      </c>
      <c r="H25" s="23">
        <v>10</v>
      </c>
      <c r="I25" s="21">
        <v>4000</v>
      </c>
      <c r="J25" s="21">
        <f t="shared" si="1"/>
        <v>40000</v>
      </c>
      <c r="K25" s="18">
        <f t="shared" si="0"/>
        <v>40</v>
      </c>
      <c r="L25" s="20" t="s">
        <v>92</v>
      </c>
      <c r="M25" s="20" t="s">
        <v>119</v>
      </c>
      <c r="N25" s="20">
        <v>751410000</v>
      </c>
    </row>
    <row r="26" spans="1:18" s="19" customFormat="1" ht="48" x14ac:dyDescent="0.25">
      <c r="A26" s="14"/>
      <c r="B26" s="7" t="s">
        <v>525</v>
      </c>
      <c r="C26" s="20" t="s">
        <v>36</v>
      </c>
      <c r="D26" s="20" t="s">
        <v>56</v>
      </c>
      <c r="E26" s="20" t="s">
        <v>56</v>
      </c>
      <c r="F26" s="20" t="s">
        <v>536</v>
      </c>
      <c r="G26" s="20" t="s">
        <v>114</v>
      </c>
      <c r="H26" s="23">
        <v>200</v>
      </c>
      <c r="I26" s="21">
        <v>14</v>
      </c>
      <c r="J26" s="21">
        <f t="shared" si="1"/>
        <v>2800</v>
      </c>
      <c r="K26" s="18">
        <f t="shared" si="0"/>
        <v>2.8</v>
      </c>
      <c r="L26" s="20" t="s">
        <v>92</v>
      </c>
      <c r="M26" s="20" t="s">
        <v>119</v>
      </c>
      <c r="N26" s="20">
        <v>751410000</v>
      </c>
    </row>
    <row r="27" spans="1:18" s="19" customFormat="1" ht="48" x14ac:dyDescent="0.25">
      <c r="A27" s="14"/>
      <c r="B27" s="7" t="s">
        <v>525</v>
      </c>
      <c r="C27" s="20" t="s">
        <v>36</v>
      </c>
      <c r="D27" s="20" t="s">
        <v>57</v>
      </c>
      <c r="E27" s="20" t="s">
        <v>57</v>
      </c>
      <c r="F27" s="20" t="s">
        <v>536</v>
      </c>
      <c r="G27" s="20" t="s">
        <v>114</v>
      </c>
      <c r="H27" s="23">
        <v>200</v>
      </c>
      <c r="I27" s="21">
        <v>16</v>
      </c>
      <c r="J27" s="21">
        <f t="shared" si="1"/>
        <v>3200</v>
      </c>
      <c r="K27" s="18">
        <f t="shared" si="0"/>
        <v>3.2</v>
      </c>
      <c r="L27" s="20" t="s">
        <v>92</v>
      </c>
      <c r="M27" s="20" t="s">
        <v>119</v>
      </c>
      <c r="N27" s="20">
        <v>751410000</v>
      </c>
    </row>
    <row r="28" spans="1:18" s="19" customFormat="1" ht="48" x14ac:dyDescent="0.25">
      <c r="A28" s="14"/>
      <c r="B28" s="7" t="s">
        <v>525</v>
      </c>
      <c r="C28" s="20" t="s">
        <v>36</v>
      </c>
      <c r="D28" s="20" t="s">
        <v>58</v>
      </c>
      <c r="E28" s="20" t="s">
        <v>58</v>
      </c>
      <c r="F28" s="20" t="s">
        <v>536</v>
      </c>
      <c r="G28" s="20" t="s">
        <v>114</v>
      </c>
      <c r="H28" s="23">
        <v>200</v>
      </c>
      <c r="I28" s="21">
        <v>20</v>
      </c>
      <c r="J28" s="21">
        <f t="shared" si="1"/>
        <v>4000</v>
      </c>
      <c r="K28" s="18">
        <f t="shared" si="0"/>
        <v>4</v>
      </c>
      <c r="L28" s="20" t="s">
        <v>92</v>
      </c>
      <c r="M28" s="20" t="s">
        <v>119</v>
      </c>
      <c r="N28" s="20">
        <v>751410000</v>
      </c>
    </row>
    <row r="29" spans="1:18" s="19" customFormat="1" ht="48" x14ac:dyDescent="0.25">
      <c r="A29" s="14"/>
      <c r="B29" s="7" t="s">
        <v>525</v>
      </c>
      <c r="C29" s="20" t="s">
        <v>36</v>
      </c>
      <c r="D29" s="20" t="s">
        <v>59</v>
      </c>
      <c r="E29" s="20" t="s">
        <v>59</v>
      </c>
      <c r="F29" s="20" t="s">
        <v>536</v>
      </c>
      <c r="G29" s="20" t="s">
        <v>114</v>
      </c>
      <c r="H29" s="23">
        <v>50</v>
      </c>
      <c r="I29" s="21">
        <v>210</v>
      </c>
      <c r="J29" s="21">
        <f t="shared" si="1"/>
        <v>10500</v>
      </c>
      <c r="K29" s="18">
        <f t="shared" si="0"/>
        <v>10.5</v>
      </c>
      <c r="L29" s="20" t="s">
        <v>92</v>
      </c>
      <c r="M29" s="20" t="s">
        <v>119</v>
      </c>
      <c r="N29" s="20">
        <v>751410000</v>
      </c>
    </row>
    <row r="30" spans="1:18" s="19" customFormat="1" ht="48" x14ac:dyDescent="0.25">
      <c r="A30" s="14"/>
      <c r="B30" s="7" t="s">
        <v>525</v>
      </c>
      <c r="C30" s="20" t="s">
        <v>36</v>
      </c>
      <c r="D30" s="20" t="s">
        <v>61</v>
      </c>
      <c r="E30" s="20" t="s">
        <v>61</v>
      </c>
      <c r="F30" s="20" t="s">
        <v>536</v>
      </c>
      <c r="G30" s="20" t="s">
        <v>62</v>
      </c>
      <c r="H30" s="23">
        <v>300</v>
      </c>
      <c r="I30" s="21">
        <v>25</v>
      </c>
      <c r="J30" s="21">
        <f t="shared" si="1"/>
        <v>7500</v>
      </c>
      <c r="K30" s="18">
        <f t="shared" si="0"/>
        <v>7.5</v>
      </c>
      <c r="L30" s="20" t="s">
        <v>92</v>
      </c>
      <c r="M30" s="20" t="s">
        <v>119</v>
      </c>
      <c r="N30" s="20">
        <v>751410000</v>
      </c>
    </row>
    <row r="31" spans="1:18" s="19" customFormat="1" ht="48" x14ac:dyDescent="0.25">
      <c r="A31" s="14"/>
      <c r="B31" s="7" t="s">
        <v>525</v>
      </c>
      <c r="C31" s="20" t="s">
        <v>36</v>
      </c>
      <c r="D31" s="20" t="s">
        <v>129</v>
      </c>
      <c r="E31" s="20" t="s">
        <v>130</v>
      </c>
      <c r="F31" s="20" t="s">
        <v>536</v>
      </c>
      <c r="G31" s="20" t="s">
        <v>114</v>
      </c>
      <c r="H31" s="23">
        <v>50</v>
      </c>
      <c r="I31" s="21">
        <v>210</v>
      </c>
      <c r="J31" s="21">
        <f t="shared" si="1"/>
        <v>10500</v>
      </c>
      <c r="K31" s="18">
        <f t="shared" si="0"/>
        <v>10.5</v>
      </c>
      <c r="L31" s="20" t="s">
        <v>92</v>
      </c>
      <c r="M31" s="20" t="s">
        <v>119</v>
      </c>
      <c r="N31" s="20">
        <v>751410000</v>
      </c>
    </row>
    <row r="32" spans="1:18" s="19" customFormat="1" ht="48" x14ac:dyDescent="0.25">
      <c r="A32" s="14"/>
      <c r="B32" s="7" t="s">
        <v>525</v>
      </c>
      <c r="C32" s="20" t="s">
        <v>36</v>
      </c>
      <c r="D32" s="20" t="s">
        <v>131</v>
      </c>
      <c r="E32" s="20" t="s">
        <v>131</v>
      </c>
      <c r="F32" s="20" t="s">
        <v>536</v>
      </c>
      <c r="G32" s="20" t="s">
        <v>50</v>
      </c>
      <c r="H32" s="23">
        <v>1</v>
      </c>
      <c r="I32" s="21">
        <v>7000</v>
      </c>
      <c r="J32" s="21">
        <f t="shared" si="1"/>
        <v>7000</v>
      </c>
      <c r="K32" s="18">
        <f t="shared" si="0"/>
        <v>7</v>
      </c>
      <c r="L32" s="20" t="s">
        <v>92</v>
      </c>
      <c r="M32" s="20" t="s">
        <v>119</v>
      </c>
      <c r="N32" s="20">
        <v>751410000</v>
      </c>
    </row>
    <row r="33" spans="1:18" s="19" customFormat="1" ht="48" x14ac:dyDescent="0.25">
      <c r="A33" s="14"/>
      <c r="B33" s="7" t="s">
        <v>525</v>
      </c>
      <c r="C33" s="20" t="s">
        <v>36</v>
      </c>
      <c r="D33" s="20" t="s">
        <v>60</v>
      </c>
      <c r="E33" s="20" t="s">
        <v>60</v>
      </c>
      <c r="F33" s="20" t="s">
        <v>536</v>
      </c>
      <c r="G33" s="20" t="s">
        <v>114</v>
      </c>
      <c r="H33" s="23">
        <v>30</v>
      </c>
      <c r="I33" s="21">
        <v>170</v>
      </c>
      <c r="J33" s="21">
        <f t="shared" si="1"/>
        <v>5100</v>
      </c>
      <c r="K33" s="18">
        <f t="shared" si="0"/>
        <v>5.0999999999999996</v>
      </c>
      <c r="L33" s="20" t="s">
        <v>92</v>
      </c>
      <c r="M33" s="20" t="s">
        <v>119</v>
      </c>
      <c r="N33" s="20"/>
    </row>
    <row r="34" spans="1:18" s="19" customFormat="1" ht="48" x14ac:dyDescent="0.25">
      <c r="A34" s="14"/>
      <c r="B34" s="7" t="s">
        <v>525</v>
      </c>
      <c r="C34" s="20" t="s">
        <v>25</v>
      </c>
      <c r="D34" s="20" t="s">
        <v>146</v>
      </c>
      <c r="E34" s="20" t="s">
        <v>146</v>
      </c>
      <c r="F34" s="20" t="s">
        <v>536</v>
      </c>
      <c r="G34" s="20" t="s">
        <v>114</v>
      </c>
      <c r="H34" s="23">
        <v>25</v>
      </c>
      <c r="I34" s="21">
        <v>15000</v>
      </c>
      <c r="J34" s="21">
        <f t="shared" si="1"/>
        <v>375000</v>
      </c>
      <c r="K34" s="18">
        <f t="shared" si="0"/>
        <v>375</v>
      </c>
      <c r="L34" s="20" t="s">
        <v>85</v>
      </c>
      <c r="M34" s="20"/>
      <c r="N34" s="20"/>
    </row>
    <row r="35" spans="1:18" s="19" customFormat="1" ht="48" x14ac:dyDescent="0.25">
      <c r="A35" s="14"/>
      <c r="B35" s="7" t="s">
        <v>525</v>
      </c>
      <c r="C35" s="20" t="s">
        <v>36</v>
      </c>
      <c r="D35" s="20" t="s">
        <v>143</v>
      </c>
      <c r="E35" s="20" t="s">
        <v>144</v>
      </c>
      <c r="F35" s="20" t="s">
        <v>536</v>
      </c>
      <c r="G35" s="20" t="s">
        <v>115</v>
      </c>
      <c r="H35" s="23">
        <v>6</v>
      </c>
      <c r="I35" s="21">
        <v>1500</v>
      </c>
      <c r="J35" s="21">
        <f t="shared" si="1"/>
        <v>9000</v>
      </c>
      <c r="K35" s="18">
        <f t="shared" si="0"/>
        <v>9</v>
      </c>
      <c r="L35" s="20" t="s">
        <v>92</v>
      </c>
      <c r="M35" s="20"/>
      <c r="N35" s="20"/>
    </row>
    <row r="36" spans="1:18" s="19" customFormat="1" ht="24" x14ac:dyDescent="0.25">
      <c r="A36" s="14"/>
      <c r="B36" s="7" t="s">
        <v>525</v>
      </c>
      <c r="C36" s="20" t="s">
        <v>36</v>
      </c>
      <c r="D36" s="20" t="s">
        <v>134</v>
      </c>
      <c r="E36" s="20" t="s">
        <v>152</v>
      </c>
      <c r="F36" s="20"/>
      <c r="G36" s="20" t="s">
        <v>133</v>
      </c>
      <c r="H36" s="23">
        <v>6</v>
      </c>
      <c r="I36" s="21">
        <v>1500</v>
      </c>
      <c r="J36" s="21">
        <f t="shared" si="1"/>
        <v>9000</v>
      </c>
      <c r="K36" s="18">
        <f t="shared" si="0"/>
        <v>9</v>
      </c>
      <c r="L36" s="20" t="s">
        <v>92</v>
      </c>
      <c r="M36" s="20"/>
      <c r="N36" s="20"/>
    </row>
    <row r="37" spans="1:18" s="31" customFormat="1" x14ac:dyDescent="0.25">
      <c r="A37" s="27"/>
      <c r="B37" s="4" t="s">
        <v>516</v>
      </c>
      <c r="C37" s="28" t="s">
        <v>25</v>
      </c>
      <c r="D37" s="28" t="s">
        <v>107</v>
      </c>
      <c r="E37" s="28" t="s">
        <v>107</v>
      </c>
      <c r="F37" s="28" t="s">
        <v>112</v>
      </c>
      <c r="G37" s="28" t="s">
        <v>25</v>
      </c>
      <c r="H37" s="28">
        <v>1</v>
      </c>
      <c r="I37" s="29">
        <v>4200000</v>
      </c>
      <c r="J37" s="29">
        <v>4200000</v>
      </c>
      <c r="K37" s="30">
        <f t="shared" si="0"/>
        <v>4200</v>
      </c>
      <c r="L37" s="28" t="s">
        <v>85</v>
      </c>
      <c r="M37" s="28" t="s">
        <v>121</v>
      </c>
      <c r="N37" s="28">
        <v>751410000</v>
      </c>
    </row>
    <row r="38" spans="1:18" s="19" customFormat="1" ht="48" x14ac:dyDescent="0.25">
      <c r="A38" s="14"/>
      <c r="B38" s="15" t="s">
        <v>516</v>
      </c>
      <c r="C38" s="16" t="s">
        <v>25</v>
      </c>
      <c r="D38" s="28" t="s">
        <v>107</v>
      </c>
      <c r="E38" s="16" t="s">
        <v>107</v>
      </c>
      <c r="F38" s="16" t="s">
        <v>533</v>
      </c>
      <c r="G38" s="16" t="s">
        <v>25</v>
      </c>
      <c r="H38" s="16">
        <v>1</v>
      </c>
      <c r="I38" s="17">
        <v>834000</v>
      </c>
      <c r="J38" s="17">
        <f t="shared" ref="J38:J78" si="2">H38*I38</f>
        <v>834000</v>
      </c>
      <c r="K38" s="18">
        <f t="shared" si="0"/>
        <v>834</v>
      </c>
      <c r="L38" s="16" t="s">
        <v>85</v>
      </c>
      <c r="M38" s="16" t="s">
        <v>120</v>
      </c>
      <c r="N38" s="16">
        <v>751410000</v>
      </c>
    </row>
    <row r="39" spans="1:18" s="19" customFormat="1" x14ac:dyDescent="0.25">
      <c r="A39" s="14"/>
      <c r="B39" s="113" t="s">
        <v>540</v>
      </c>
      <c r="C39" s="114" t="s">
        <v>25</v>
      </c>
      <c r="D39" s="114" t="s">
        <v>541</v>
      </c>
      <c r="E39" s="116" t="s">
        <v>541</v>
      </c>
      <c r="F39" s="114"/>
      <c r="G39" s="114"/>
      <c r="H39" s="114">
        <v>1</v>
      </c>
      <c r="I39" s="115">
        <v>1200000</v>
      </c>
      <c r="J39" s="115">
        <f t="shared" si="2"/>
        <v>1200000</v>
      </c>
      <c r="K39" s="18">
        <f t="shared" si="0"/>
        <v>1200</v>
      </c>
      <c r="L39" s="16"/>
      <c r="M39" s="16"/>
      <c r="N39" s="16"/>
    </row>
    <row r="40" spans="1:18" s="19" customFormat="1" ht="24" x14ac:dyDescent="0.25">
      <c r="A40" s="14"/>
      <c r="B40" s="113" t="s">
        <v>540</v>
      </c>
      <c r="C40" s="114" t="s">
        <v>25</v>
      </c>
      <c r="D40" s="114" t="s">
        <v>542</v>
      </c>
      <c r="E40" s="116" t="s">
        <v>542</v>
      </c>
      <c r="F40" s="114"/>
      <c r="G40" s="114"/>
      <c r="H40" s="114">
        <v>1</v>
      </c>
      <c r="I40" s="115">
        <v>150000</v>
      </c>
      <c r="J40" s="115">
        <f t="shared" si="2"/>
        <v>150000</v>
      </c>
      <c r="K40" s="18">
        <f t="shared" si="0"/>
        <v>150</v>
      </c>
      <c r="L40" s="16"/>
      <c r="M40" s="16"/>
      <c r="N40" s="16"/>
    </row>
    <row r="41" spans="1:18" s="107" customFormat="1" ht="48" x14ac:dyDescent="0.25">
      <c r="A41" s="102"/>
      <c r="B41" s="109" t="s">
        <v>540</v>
      </c>
      <c r="C41" s="110" t="s">
        <v>25</v>
      </c>
      <c r="D41" s="110" t="s">
        <v>123</v>
      </c>
      <c r="E41" s="110" t="s">
        <v>124</v>
      </c>
      <c r="F41" s="110" t="s">
        <v>533</v>
      </c>
      <c r="G41" s="110" t="s">
        <v>25</v>
      </c>
      <c r="H41" s="110">
        <v>1</v>
      </c>
      <c r="I41" s="111">
        <f>18900000*Инфляция</f>
        <v>20412000</v>
      </c>
      <c r="J41" s="111">
        <f>H41*I41</f>
        <v>20412000</v>
      </c>
      <c r="K41" s="108">
        <f t="shared" si="0"/>
        <v>20412</v>
      </c>
      <c r="L41" s="110" t="s">
        <v>85</v>
      </c>
      <c r="M41" s="110" t="s">
        <v>86</v>
      </c>
      <c r="N41" s="110">
        <v>751410000</v>
      </c>
      <c r="O41" s="112">
        <f>[3]АХО!$K$41</f>
        <v>22200</v>
      </c>
    </row>
    <row r="42" spans="1:18" s="107" customFormat="1" ht="48" x14ac:dyDescent="0.25">
      <c r="A42" s="102"/>
      <c r="B42" s="103" t="s">
        <v>540</v>
      </c>
      <c r="C42" s="104" t="s">
        <v>25</v>
      </c>
      <c r="D42" s="104" t="s">
        <v>543</v>
      </c>
      <c r="E42" s="104" t="s">
        <v>543</v>
      </c>
      <c r="F42" s="104" t="s">
        <v>533</v>
      </c>
      <c r="G42" s="104" t="s">
        <v>25</v>
      </c>
      <c r="H42" s="104">
        <v>1</v>
      </c>
      <c r="I42" s="105">
        <f>1463845.32*Инфляция</f>
        <v>1580952.9456000002</v>
      </c>
      <c r="J42" s="105">
        <f>H42*I42</f>
        <v>1580952.9456000002</v>
      </c>
      <c r="K42" s="108">
        <f t="shared" si="0"/>
        <v>1580.9529456000002</v>
      </c>
      <c r="L42" s="106" t="s">
        <v>85</v>
      </c>
      <c r="M42" s="106" t="s">
        <v>86</v>
      </c>
      <c r="N42" s="106">
        <v>751410000</v>
      </c>
    </row>
    <row r="43" spans="1:18" s="34" customFormat="1" ht="48" x14ac:dyDescent="0.25">
      <c r="A43" s="32"/>
      <c r="B43" s="3" t="s">
        <v>527</v>
      </c>
      <c r="C43" s="33" t="s">
        <v>25</v>
      </c>
      <c r="D43" s="35" t="s">
        <v>145</v>
      </c>
      <c r="E43" s="35" t="s">
        <v>145</v>
      </c>
      <c r="F43" s="35" t="s">
        <v>536</v>
      </c>
      <c r="G43" s="35" t="s">
        <v>101</v>
      </c>
      <c r="H43" s="38">
        <v>4500</v>
      </c>
      <c r="I43" s="39">
        <v>800</v>
      </c>
      <c r="J43" s="39">
        <f t="shared" si="2"/>
        <v>3600000</v>
      </c>
      <c r="K43" s="30">
        <f t="shared" si="0"/>
        <v>3600</v>
      </c>
      <c r="L43" s="35" t="s">
        <v>90</v>
      </c>
      <c r="M43" s="35" t="s">
        <v>119</v>
      </c>
      <c r="N43" s="35">
        <v>751410000</v>
      </c>
    </row>
    <row r="44" spans="1:18" s="34" customFormat="1" ht="36" x14ac:dyDescent="0.25">
      <c r="A44" s="32"/>
      <c r="B44" s="3" t="s">
        <v>527</v>
      </c>
      <c r="C44" s="33" t="s">
        <v>25</v>
      </c>
      <c r="D44" s="40" t="s">
        <v>148</v>
      </c>
      <c r="E44" s="40" t="s">
        <v>148</v>
      </c>
      <c r="F44" s="40" t="s">
        <v>112</v>
      </c>
      <c r="G44" s="40" t="s">
        <v>101</v>
      </c>
      <c r="H44" s="41">
        <v>1000</v>
      </c>
      <c r="I44" s="42">
        <v>5500</v>
      </c>
      <c r="J44" s="42">
        <f t="shared" si="2"/>
        <v>5500000</v>
      </c>
      <c r="K44" s="30">
        <f t="shared" si="0"/>
        <v>5500</v>
      </c>
      <c r="L44" s="40" t="s">
        <v>91</v>
      </c>
      <c r="M44" s="40"/>
      <c r="N44" s="40"/>
    </row>
    <row r="45" spans="1:18" s="34" customFormat="1" x14ac:dyDescent="0.25">
      <c r="A45" s="32"/>
      <c r="B45" s="5" t="s">
        <v>517</v>
      </c>
      <c r="C45" s="35" t="s">
        <v>25</v>
      </c>
      <c r="D45" s="36" t="s">
        <v>26</v>
      </c>
      <c r="E45" s="36" t="s">
        <v>26</v>
      </c>
      <c r="F45" s="36" t="s">
        <v>112</v>
      </c>
      <c r="G45" s="36" t="s">
        <v>25</v>
      </c>
      <c r="H45" s="36">
        <v>1</v>
      </c>
      <c r="I45" s="37">
        <v>4000000</v>
      </c>
      <c r="J45" s="37">
        <f t="shared" si="2"/>
        <v>4000000</v>
      </c>
      <c r="K45" s="30">
        <f t="shared" si="0"/>
        <v>4000</v>
      </c>
      <c r="L45" s="36" t="s">
        <v>87</v>
      </c>
      <c r="M45" s="36" t="s">
        <v>88</v>
      </c>
      <c r="N45" s="35">
        <v>751410000</v>
      </c>
    </row>
    <row r="46" spans="1:18" s="34" customFormat="1" x14ac:dyDescent="0.25">
      <c r="A46" s="32"/>
      <c r="B46" s="5" t="s">
        <v>517</v>
      </c>
      <c r="C46" s="35" t="s">
        <v>25</v>
      </c>
      <c r="D46" s="36" t="s">
        <v>27</v>
      </c>
      <c r="E46" s="36" t="s">
        <v>27</v>
      </c>
      <c r="F46" s="36" t="s">
        <v>112</v>
      </c>
      <c r="G46" s="36" t="s">
        <v>25</v>
      </c>
      <c r="H46" s="36">
        <v>1</v>
      </c>
      <c r="I46" s="37">
        <v>2500000</v>
      </c>
      <c r="J46" s="37">
        <f t="shared" si="2"/>
        <v>2500000</v>
      </c>
      <c r="K46" s="30">
        <f t="shared" si="0"/>
        <v>2500</v>
      </c>
      <c r="L46" s="36" t="s">
        <v>89</v>
      </c>
      <c r="M46" s="36" t="s">
        <v>87</v>
      </c>
      <c r="N46" s="35">
        <v>751410000</v>
      </c>
    </row>
    <row r="47" spans="1:18" s="19" customFormat="1" ht="36" x14ac:dyDescent="0.25">
      <c r="A47" s="14"/>
      <c r="B47" s="43" t="s">
        <v>522</v>
      </c>
      <c r="C47" s="44"/>
      <c r="D47" s="44" t="s">
        <v>135</v>
      </c>
      <c r="E47" s="44" t="s">
        <v>135</v>
      </c>
      <c r="F47" s="44" t="s">
        <v>544</v>
      </c>
      <c r="G47" s="44" t="s">
        <v>25</v>
      </c>
      <c r="H47" s="44">
        <v>1</v>
      </c>
      <c r="I47" s="45">
        <v>300000</v>
      </c>
      <c r="J47" s="45">
        <f>39720+66420+70140+45090</f>
        <v>221370</v>
      </c>
      <c r="K47" s="45">
        <f t="shared" si="0"/>
        <v>221.37</v>
      </c>
      <c r="L47" s="24"/>
      <c r="M47" s="20"/>
      <c r="N47" s="20"/>
      <c r="O47" s="26"/>
      <c r="P47" s="26"/>
      <c r="Q47" s="26"/>
      <c r="R47" s="26"/>
    </row>
    <row r="48" spans="1:18" s="19" customFormat="1" ht="24" x14ac:dyDescent="0.25">
      <c r="A48" s="14"/>
      <c r="B48" s="43" t="s">
        <v>522</v>
      </c>
      <c r="C48" s="44" t="s">
        <v>25</v>
      </c>
      <c r="D48" s="44" t="s">
        <v>136</v>
      </c>
      <c r="E48" s="44" t="s">
        <v>33</v>
      </c>
      <c r="F48" s="44" t="s">
        <v>112</v>
      </c>
      <c r="G48" s="44" t="s">
        <v>25</v>
      </c>
      <c r="H48" s="44">
        <v>1</v>
      </c>
      <c r="I48" s="45">
        <v>1200000</v>
      </c>
      <c r="J48" s="45">
        <v>1014069.8969600003</v>
      </c>
      <c r="K48" s="45">
        <f t="shared" si="0"/>
        <v>1014.0698969600003</v>
      </c>
      <c r="L48" s="20" t="s">
        <v>85</v>
      </c>
      <c r="M48" s="20" t="s">
        <v>86</v>
      </c>
      <c r="N48" s="20">
        <v>751410000</v>
      </c>
    </row>
    <row r="49" spans="1:14" s="19" customFormat="1" ht="48" x14ac:dyDescent="0.25">
      <c r="A49" s="14"/>
      <c r="B49" s="43" t="s">
        <v>522</v>
      </c>
      <c r="C49" s="44" t="s">
        <v>25</v>
      </c>
      <c r="D49" s="44" t="s">
        <v>34</v>
      </c>
      <c r="E49" s="44" t="s">
        <v>34</v>
      </c>
      <c r="F49" s="44" t="s">
        <v>536</v>
      </c>
      <c r="G49" s="44" t="s">
        <v>25</v>
      </c>
      <c r="H49" s="44">
        <v>1</v>
      </c>
      <c r="I49" s="45">
        <v>200000</v>
      </c>
      <c r="J49" s="45">
        <v>30000</v>
      </c>
      <c r="K49" s="45">
        <f t="shared" si="0"/>
        <v>30</v>
      </c>
      <c r="L49" s="20" t="s">
        <v>85</v>
      </c>
      <c r="M49" s="20" t="s">
        <v>86</v>
      </c>
      <c r="N49" s="20">
        <v>751410000</v>
      </c>
    </row>
    <row r="50" spans="1:14" s="19" customFormat="1" ht="24" x14ac:dyDescent="0.25">
      <c r="A50" s="14"/>
      <c r="B50" s="43" t="s">
        <v>522</v>
      </c>
      <c r="C50" s="44" t="s">
        <v>25</v>
      </c>
      <c r="D50" s="44" t="s">
        <v>35</v>
      </c>
      <c r="E50" s="44" t="s">
        <v>35</v>
      </c>
      <c r="F50" s="44" t="s">
        <v>534</v>
      </c>
      <c r="G50" s="44" t="s">
        <v>25</v>
      </c>
      <c r="H50" s="44">
        <v>1</v>
      </c>
      <c r="I50" s="45">
        <v>400000</v>
      </c>
      <c r="J50" s="45">
        <v>246360</v>
      </c>
      <c r="K50" s="45">
        <f t="shared" si="0"/>
        <v>246.36</v>
      </c>
      <c r="L50" s="20" t="s">
        <v>85</v>
      </c>
      <c r="M50" s="20" t="s">
        <v>86</v>
      </c>
      <c r="N50" s="20">
        <v>751410000</v>
      </c>
    </row>
    <row r="51" spans="1:14" s="19" customFormat="1" ht="48" x14ac:dyDescent="0.25">
      <c r="A51" s="14"/>
      <c r="B51" s="43" t="s">
        <v>522</v>
      </c>
      <c r="C51" s="44" t="s">
        <v>25</v>
      </c>
      <c r="D51" s="44" t="s">
        <v>41</v>
      </c>
      <c r="E51" s="44" t="s">
        <v>41</v>
      </c>
      <c r="F51" s="44" t="s">
        <v>536</v>
      </c>
      <c r="G51" s="44" t="s">
        <v>25</v>
      </c>
      <c r="H51" s="46">
        <v>1</v>
      </c>
      <c r="I51" s="45">
        <v>26500</v>
      </c>
      <c r="J51" s="45">
        <v>27964</v>
      </c>
      <c r="K51" s="45">
        <f t="shared" si="0"/>
        <v>27.963999999999999</v>
      </c>
      <c r="L51" s="20" t="s">
        <v>95</v>
      </c>
      <c r="M51" s="20" t="s">
        <v>119</v>
      </c>
      <c r="N51" s="20">
        <v>751410000</v>
      </c>
    </row>
    <row r="52" spans="1:14" s="34" customFormat="1" ht="48" x14ac:dyDescent="0.25">
      <c r="A52" s="32"/>
      <c r="B52" s="5" t="s">
        <v>526</v>
      </c>
      <c r="C52" s="35" t="s">
        <v>25</v>
      </c>
      <c r="D52" s="35" t="s">
        <v>83</v>
      </c>
      <c r="E52" s="35" t="s">
        <v>83</v>
      </c>
      <c r="F52" s="35" t="s">
        <v>536</v>
      </c>
      <c r="G52" s="35" t="s">
        <v>25</v>
      </c>
      <c r="H52" s="38">
        <v>1</v>
      </c>
      <c r="I52" s="39">
        <v>150000</v>
      </c>
      <c r="J52" s="39">
        <f t="shared" si="2"/>
        <v>150000</v>
      </c>
      <c r="K52" s="30">
        <f t="shared" si="0"/>
        <v>150</v>
      </c>
      <c r="L52" s="35" t="s">
        <v>98</v>
      </c>
      <c r="M52" s="35" t="s">
        <v>119</v>
      </c>
      <c r="N52" s="35">
        <v>751410000</v>
      </c>
    </row>
    <row r="53" spans="1:14" s="34" customFormat="1" ht="48" x14ac:dyDescent="0.25">
      <c r="A53" s="32"/>
      <c r="B53" s="5" t="s">
        <v>526</v>
      </c>
      <c r="C53" s="35" t="s">
        <v>25</v>
      </c>
      <c r="D53" s="35" t="s">
        <v>84</v>
      </c>
      <c r="E53" s="35" t="s">
        <v>84</v>
      </c>
      <c r="F53" s="35" t="s">
        <v>536</v>
      </c>
      <c r="G53" s="35" t="s">
        <v>114</v>
      </c>
      <c r="H53" s="38">
        <v>7</v>
      </c>
      <c r="I53" s="39">
        <v>6000</v>
      </c>
      <c r="J53" s="39">
        <f t="shared" si="2"/>
        <v>42000</v>
      </c>
      <c r="K53" s="30">
        <f t="shared" si="0"/>
        <v>42</v>
      </c>
      <c r="L53" s="35" t="s">
        <v>98</v>
      </c>
      <c r="M53" s="35" t="s">
        <v>119</v>
      </c>
      <c r="N53" s="35">
        <v>751410000</v>
      </c>
    </row>
    <row r="54" spans="1:14" s="19" customFormat="1" x14ac:dyDescent="0.25">
      <c r="A54" s="14"/>
      <c r="B54" s="7" t="s">
        <v>519</v>
      </c>
      <c r="C54" s="20" t="s">
        <v>36</v>
      </c>
      <c r="D54" s="20" t="s">
        <v>506</v>
      </c>
      <c r="E54" s="20" t="s">
        <v>506</v>
      </c>
      <c r="F54" s="20"/>
      <c r="G54" s="20" t="s">
        <v>114</v>
      </c>
      <c r="H54" s="20">
        <v>20</v>
      </c>
      <c r="I54" s="21">
        <v>20000</v>
      </c>
      <c r="J54" s="21">
        <f t="shared" si="2"/>
        <v>400000</v>
      </c>
      <c r="K54" s="18">
        <f t="shared" si="0"/>
        <v>400</v>
      </c>
      <c r="L54" s="20"/>
      <c r="M54" s="20"/>
      <c r="N54" s="20">
        <v>751410000</v>
      </c>
    </row>
    <row r="55" spans="1:14" s="34" customFormat="1" ht="48" x14ac:dyDescent="0.25">
      <c r="A55" s="32"/>
      <c r="B55" s="5" t="s">
        <v>519</v>
      </c>
      <c r="C55" s="35" t="s">
        <v>36</v>
      </c>
      <c r="D55" s="35" t="s">
        <v>63</v>
      </c>
      <c r="E55" s="35" t="s">
        <v>63</v>
      </c>
      <c r="F55" s="35" t="s">
        <v>536</v>
      </c>
      <c r="G55" s="35" t="s">
        <v>114</v>
      </c>
      <c r="H55" s="47">
        <v>36</v>
      </c>
      <c r="I55" s="39">
        <v>1200</v>
      </c>
      <c r="J55" s="39">
        <f t="shared" si="2"/>
        <v>43200</v>
      </c>
      <c r="K55" s="30">
        <f t="shared" si="0"/>
        <v>43.2</v>
      </c>
      <c r="L55" s="35" t="s">
        <v>85</v>
      </c>
      <c r="M55" s="35" t="s">
        <v>86</v>
      </c>
      <c r="N55" s="35">
        <v>751410000</v>
      </c>
    </row>
    <row r="56" spans="1:14" s="34" customFormat="1" ht="48" x14ac:dyDescent="0.25">
      <c r="A56" s="32"/>
      <c r="B56" s="5" t="s">
        <v>519</v>
      </c>
      <c r="C56" s="35" t="s">
        <v>36</v>
      </c>
      <c r="D56" s="35" t="s">
        <v>64</v>
      </c>
      <c r="E56" s="35" t="s">
        <v>64</v>
      </c>
      <c r="F56" s="35" t="s">
        <v>536</v>
      </c>
      <c r="G56" s="35" t="s">
        <v>114</v>
      </c>
      <c r="H56" s="47">
        <v>36</v>
      </c>
      <c r="I56" s="39">
        <v>1200</v>
      </c>
      <c r="J56" s="39">
        <f t="shared" si="2"/>
        <v>43200</v>
      </c>
      <c r="K56" s="30">
        <f t="shared" si="0"/>
        <v>43.2</v>
      </c>
      <c r="L56" s="35" t="s">
        <v>85</v>
      </c>
      <c r="M56" s="35" t="s">
        <v>86</v>
      </c>
      <c r="N56" s="35">
        <v>751410000</v>
      </c>
    </row>
    <row r="57" spans="1:14" s="34" customFormat="1" ht="48" x14ac:dyDescent="0.25">
      <c r="A57" s="32"/>
      <c r="B57" s="5" t="s">
        <v>519</v>
      </c>
      <c r="C57" s="35" t="s">
        <v>36</v>
      </c>
      <c r="D57" s="35" t="s">
        <v>65</v>
      </c>
      <c r="E57" s="35" t="s">
        <v>65</v>
      </c>
      <c r="F57" s="35" t="s">
        <v>536</v>
      </c>
      <c r="G57" s="35" t="s">
        <v>115</v>
      </c>
      <c r="H57" s="47">
        <v>24</v>
      </c>
      <c r="I57" s="39">
        <v>2500</v>
      </c>
      <c r="J57" s="39">
        <f t="shared" si="2"/>
        <v>60000</v>
      </c>
      <c r="K57" s="30">
        <f t="shared" si="0"/>
        <v>60</v>
      </c>
      <c r="L57" s="35" t="s">
        <v>85</v>
      </c>
      <c r="M57" s="35" t="s">
        <v>86</v>
      </c>
      <c r="N57" s="35">
        <v>751410000</v>
      </c>
    </row>
    <row r="58" spans="1:14" s="34" customFormat="1" ht="48" x14ac:dyDescent="0.25">
      <c r="A58" s="32"/>
      <c r="B58" s="5" t="s">
        <v>519</v>
      </c>
      <c r="C58" s="35" t="s">
        <v>36</v>
      </c>
      <c r="D58" s="35" t="s">
        <v>66</v>
      </c>
      <c r="E58" s="35" t="s">
        <v>66</v>
      </c>
      <c r="F58" s="35" t="s">
        <v>536</v>
      </c>
      <c r="G58" s="35" t="s">
        <v>114</v>
      </c>
      <c r="H58" s="47">
        <v>600</v>
      </c>
      <c r="I58" s="39">
        <v>150</v>
      </c>
      <c r="J58" s="39">
        <f t="shared" si="2"/>
        <v>90000</v>
      </c>
      <c r="K58" s="30">
        <f t="shared" si="0"/>
        <v>90</v>
      </c>
      <c r="L58" s="35" t="s">
        <v>85</v>
      </c>
      <c r="M58" s="35" t="s">
        <v>86</v>
      </c>
      <c r="N58" s="35">
        <v>751410000</v>
      </c>
    </row>
    <row r="59" spans="1:14" s="34" customFormat="1" ht="48" x14ac:dyDescent="0.25">
      <c r="A59" s="32"/>
      <c r="B59" s="5" t="s">
        <v>519</v>
      </c>
      <c r="C59" s="35" t="s">
        <v>36</v>
      </c>
      <c r="D59" s="35" t="s">
        <v>67</v>
      </c>
      <c r="E59" s="35" t="s">
        <v>67</v>
      </c>
      <c r="F59" s="35" t="s">
        <v>536</v>
      </c>
      <c r="G59" s="35" t="s">
        <v>68</v>
      </c>
      <c r="H59" s="47">
        <v>36</v>
      </c>
      <c r="I59" s="39">
        <v>400</v>
      </c>
      <c r="J59" s="39">
        <f t="shared" si="2"/>
        <v>14400</v>
      </c>
      <c r="K59" s="30">
        <f t="shared" si="0"/>
        <v>14.4</v>
      </c>
      <c r="L59" s="35" t="s">
        <v>85</v>
      </c>
      <c r="M59" s="35" t="s">
        <v>86</v>
      </c>
      <c r="N59" s="35">
        <v>751410000</v>
      </c>
    </row>
    <row r="60" spans="1:14" s="34" customFormat="1" ht="48" x14ac:dyDescent="0.25">
      <c r="A60" s="32"/>
      <c r="B60" s="5" t="s">
        <v>519</v>
      </c>
      <c r="C60" s="35" t="s">
        <v>36</v>
      </c>
      <c r="D60" s="35" t="s">
        <v>69</v>
      </c>
      <c r="E60" s="35" t="s">
        <v>69</v>
      </c>
      <c r="F60" s="35" t="s">
        <v>536</v>
      </c>
      <c r="G60" s="35" t="s">
        <v>50</v>
      </c>
      <c r="H60" s="47">
        <v>24</v>
      </c>
      <c r="I60" s="39">
        <v>400</v>
      </c>
      <c r="J60" s="39">
        <f t="shared" si="2"/>
        <v>9600</v>
      </c>
      <c r="K60" s="30">
        <f t="shared" si="0"/>
        <v>9.6</v>
      </c>
      <c r="L60" s="35" t="s">
        <v>85</v>
      </c>
      <c r="M60" s="35" t="s">
        <v>86</v>
      </c>
      <c r="N60" s="35">
        <v>751410000</v>
      </c>
    </row>
    <row r="61" spans="1:14" s="34" customFormat="1" ht="48" x14ac:dyDescent="0.25">
      <c r="A61" s="32"/>
      <c r="B61" s="5" t="s">
        <v>519</v>
      </c>
      <c r="C61" s="35" t="s">
        <v>36</v>
      </c>
      <c r="D61" s="35" t="s">
        <v>70</v>
      </c>
      <c r="E61" s="35" t="s">
        <v>70</v>
      </c>
      <c r="F61" s="35" t="s">
        <v>536</v>
      </c>
      <c r="G61" s="35" t="s">
        <v>132</v>
      </c>
      <c r="H61" s="47">
        <v>12</v>
      </c>
      <c r="I61" s="39">
        <v>3500</v>
      </c>
      <c r="J61" s="39">
        <f t="shared" si="2"/>
        <v>42000</v>
      </c>
      <c r="K61" s="30">
        <f t="shared" si="0"/>
        <v>42</v>
      </c>
      <c r="L61" s="35" t="s">
        <v>85</v>
      </c>
      <c r="M61" s="35" t="s">
        <v>86</v>
      </c>
      <c r="N61" s="35">
        <v>751410000</v>
      </c>
    </row>
    <row r="62" spans="1:14" s="34" customFormat="1" ht="48" x14ac:dyDescent="0.25">
      <c r="A62" s="32"/>
      <c r="B62" s="5" t="s">
        <v>519</v>
      </c>
      <c r="C62" s="35" t="s">
        <v>36</v>
      </c>
      <c r="D62" s="35" t="s">
        <v>71</v>
      </c>
      <c r="E62" s="35" t="s">
        <v>71</v>
      </c>
      <c r="F62" s="35" t="s">
        <v>536</v>
      </c>
      <c r="G62" s="35" t="s">
        <v>132</v>
      </c>
      <c r="H62" s="47">
        <v>18</v>
      </c>
      <c r="I62" s="39">
        <v>3500</v>
      </c>
      <c r="J62" s="39">
        <f t="shared" si="2"/>
        <v>63000</v>
      </c>
      <c r="K62" s="30">
        <f t="shared" si="0"/>
        <v>63</v>
      </c>
      <c r="L62" s="35" t="s">
        <v>85</v>
      </c>
      <c r="M62" s="35" t="s">
        <v>86</v>
      </c>
      <c r="N62" s="35">
        <v>751410000</v>
      </c>
    </row>
    <row r="63" spans="1:14" s="34" customFormat="1" ht="48" x14ac:dyDescent="0.25">
      <c r="A63" s="32"/>
      <c r="B63" s="5" t="s">
        <v>519</v>
      </c>
      <c r="C63" s="33" t="s">
        <v>36</v>
      </c>
      <c r="D63" s="48" t="s">
        <v>72</v>
      </c>
      <c r="E63" s="48" t="s">
        <v>72</v>
      </c>
      <c r="F63" s="48" t="s">
        <v>536</v>
      </c>
      <c r="G63" s="48" t="s">
        <v>114</v>
      </c>
      <c r="H63" s="49">
        <v>60</v>
      </c>
      <c r="I63" s="50">
        <v>130</v>
      </c>
      <c r="J63" s="50">
        <f t="shared" si="2"/>
        <v>7800</v>
      </c>
      <c r="K63" s="30">
        <f t="shared" si="0"/>
        <v>7.8</v>
      </c>
      <c r="L63" s="35" t="s">
        <v>85</v>
      </c>
      <c r="M63" s="35" t="s">
        <v>86</v>
      </c>
      <c r="N63" s="35">
        <v>751410000</v>
      </c>
    </row>
    <row r="64" spans="1:14" s="34" customFormat="1" ht="48" x14ac:dyDescent="0.25">
      <c r="A64" s="32"/>
      <c r="B64" s="5" t="s">
        <v>519</v>
      </c>
      <c r="C64" s="35" t="s">
        <v>36</v>
      </c>
      <c r="D64" s="33" t="s">
        <v>73</v>
      </c>
      <c r="E64" s="35" t="s">
        <v>73</v>
      </c>
      <c r="F64" s="35" t="s">
        <v>536</v>
      </c>
      <c r="G64" s="35" t="s">
        <v>114</v>
      </c>
      <c r="H64" s="47">
        <v>50</v>
      </c>
      <c r="I64" s="39">
        <v>2500</v>
      </c>
      <c r="J64" s="39">
        <f t="shared" si="2"/>
        <v>125000</v>
      </c>
      <c r="K64" s="30">
        <f t="shared" si="0"/>
        <v>125</v>
      </c>
      <c r="L64" s="35" t="s">
        <v>97</v>
      </c>
      <c r="M64" s="35" t="s">
        <v>119</v>
      </c>
      <c r="N64" s="35">
        <v>751410000</v>
      </c>
    </row>
    <row r="65" spans="1:14" s="31" customFormat="1" ht="48" x14ac:dyDescent="0.25">
      <c r="A65" s="27"/>
      <c r="B65" s="6" t="s">
        <v>519</v>
      </c>
      <c r="C65" s="36" t="s">
        <v>36</v>
      </c>
      <c r="D65" s="36" t="s">
        <v>493</v>
      </c>
      <c r="E65" s="36" t="s">
        <v>545</v>
      </c>
      <c r="F65" s="36" t="s">
        <v>536</v>
      </c>
      <c r="G65" s="36" t="s">
        <v>114</v>
      </c>
      <c r="H65" s="51">
        <v>50</v>
      </c>
      <c r="I65" s="37">
        <v>4000</v>
      </c>
      <c r="J65" s="37">
        <f t="shared" si="2"/>
        <v>200000</v>
      </c>
      <c r="K65" s="30">
        <f t="shared" si="0"/>
        <v>200</v>
      </c>
      <c r="L65" s="36" t="s">
        <v>97</v>
      </c>
      <c r="M65" s="36" t="s">
        <v>119</v>
      </c>
      <c r="N65" s="36">
        <v>751410000</v>
      </c>
    </row>
    <row r="66" spans="1:14" s="34" customFormat="1" ht="48" x14ac:dyDescent="0.25">
      <c r="A66" s="32"/>
      <c r="B66" s="5" t="s">
        <v>519</v>
      </c>
      <c r="C66" s="35" t="s">
        <v>36</v>
      </c>
      <c r="D66" s="35" t="s">
        <v>80</v>
      </c>
      <c r="E66" s="35" t="s">
        <v>80</v>
      </c>
      <c r="F66" s="35" t="s">
        <v>536</v>
      </c>
      <c r="G66" s="35" t="s">
        <v>114</v>
      </c>
      <c r="H66" s="38">
        <v>720</v>
      </c>
      <c r="I66" s="39">
        <v>80</v>
      </c>
      <c r="J66" s="39">
        <f t="shared" si="2"/>
        <v>57600</v>
      </c>
      <c r="K66" s="30">
        <f t="shared" ref="K66:K95" si="3">J66/1000</f>
        <v>57.6</v>
      </c>
      <c r="L66" s="35" t="s">
        <v>85</v>
      </c>
      <c r="M66" s="35" t="s">
        <v>119</v>
      </c>
      <c r="N66" s="35">
        <v>751410000</v>
      </c>
    </row>
    <row r="67" spans="1:14" s="34" customFormat="1" ht="48" x14ac:dyDescent="0.25">
      <c r="A67" s="32"/>
      <c r="B67" s="5" t="s">
        <v>519</v>
      </c>
      <c r="C67" s="35" t="s">
        <v>36</v>
      </c>
      <c r="D67" s="35" t="s">
        <v>81</v>
      </c>
      <c r="E67" s="35" t="s">
        <v>81</v>
      </c>
      <c r="F67" s="35" t="s">
        <v>536</v>
      </c>
      <c r="G67" s="35" t="s">
        <v>114</v>
      </c>
      <c r="H67" s="38">
        <v>864</v>
      </c>
      <c r="I67" s="39">
        <v>80</v>
      </c>
      <c r="J67" s="39">
        <f t="shared" si="2"/>
        <v>69120</v>
      </c>
      <c r="K67" s="30">
        <f t="shared" si="3"/>
        <v>69.12</v>
      </c>
      <c r="L67" s="35" t="s">
        <v>85</v>
      </c>
      <c r="M67" s="35" t="s">
        <v>119</v>
      </c>
      <c r="N67" s="35">
        <v>751410000</v>
      </c>
    </row>
    <row r="68" spans="1:14" s="19" customFormat="1" ht="24" x14ac:dyDescent="0.25">
      <c r="A68" s="14"/>
      <c r="B68" s="7" t="s">
        <v>518</v>
      </c>
      <c r="C68" s="20" t="s">
        <v>25</v>
      </c>
      <c r="D68" s="20" t="s">
        <v>108</v>
      </c>
      <c r="E68" s="20" t="s">
        <v>108</v>
      </c>
      <c r="F68" s="24" t="s">
        <v>534</v>
      </c>
      <c r="G68" s="20" t="s">
        <v>25</v>
      </c>
      <c r="H68" s="20">
        <v>1</v>
      </c>
      <c r="I68" s="21">
        <v>650000</v>
      </c>
      <c r="J68" s="21">
        <f t="shared" si="2"/>
        <v>650000</v>
      </c>
      <c r="K68" s="18">
        <f t="shared" si="3"/>
        <v>650</v>
      </c>
      <c r="L68" s="20" t="s">
        <v>85</v>
      </c>
      <c r="M68" s="20" t="s">
        <v>86</v>
      </c>
      <c r="N68" s="20">
        <v>751410000</v>
      </c>
    </row>
    <row r="69" spans="1:14" s="19" customFormat="1" ht="48" x14ac:dyDescent="0.25">
      <c r="A69" s="14"/>
      <c r="B69" s="7" t="s">
        <v>518</v>
      </c>
      <c r="C69" s="20" t="s">
        <v>25</v>
      </c>
      <c r="D69" s="20" t="s">
        <v>109</v>
      </c>
      <c r="E69" s="20" t="s">
        <v>109</v>
      </c>
      <c r="F69" s="20" t="s">
        <v>536</v>
      </c>
      <c r="G69" s="20" t="s">
        <v>25</v>
      </c>
      <c r="H69" s="20">
        <v>1</v>
      </c>
      <c r="I69" s="21">
        <v>100000</v>
      </c>
      <c r="J69" s="21">
        <f t="shared" si="2"/>
        <v>100000</v>
      </c>
      <c r="K69" s="18">
        <f t="shared" si="3"/>
        <v>100</v>
      </c>
      <c r="L69" s="20" t="s">
        <v>85</v>
      </c>
      <c r="M69" s="20" t="s">
        <v>86</v>
      </c>
      <c r="N69" s="20">
        <v>751410000</v>
      </c>
    </row>
    <row r="70" spans="1:14" s="34" customFormat="1" ht="48" x14ac:dyDescent="0.25">
      <c r="A70" s="32"/>
      <c r="B70" s="5" t="s">
        <v>518</v>
      </c>
      <c r="C70" s="35" t="s">
        <v>538</v>
      </c>
      <c r="D70" s="35" t="s">
        <v>78</v>
      </c>
      <c r="E70" s="35" t="s">
        <v>78</v>
      </c>
      <c r="F70" s="35" t="s">
        <v>536</v>
      </c>
      <c r="G70" s="35" t="s">
        <v>114</v>
      </c>
      <c r="H70" s="38">
        <v>1</v>
      </c>
      <c r="I70" s="39">
        <v>150000</v>
      </c>
      <c r="J70" s="39">
        <f t="shared" si="2"/>
        <v>150000</v>
      </c>
      <c r="K70" s="30">
        <f t="shared" si="3"/>
        <v>150</v>
      </c>
      <c r="L70" s="35" t="s">
        <v>85</v>
      </c>
      <c r="M70" s="35" t="s">
        <v>86</v>
      </c>
      <c r="N70" s="35">
        <v>751410000</v>
      </c>
    </row>
    <row r="71" spans="1:14" s="31" customFormat="1" ht="24" x14ac:dyDescent="0.25">
      <c r="A71" s="27"/>
      <c r="B71" s="6" t="s">
        <v>518</v>
      </c>
      <c r="C71" s="36" t="s">
        <v>36</v>
      </c>
      <c r="D71" s="36" t="s">
        <v>79</v>
      </c>
      <c r="E71" s="36" t="s">
        <v>79</v>
      </c>
      <c r="F71" s="36" t="s">
        <v>534</v>
      </c>
      <c r="G71" s="36" t="s">
        <v>114</v>
      </c>
      <c r="H71" s="52">
        <v>1200</v>
      </c>
      <c r="I71" s="37">
        <v>750</v>
      </c>
      <c r="J71" s="37">
        <f t="shared" si="2"/>
        <v>900000</v>
      </c>
      <c r="K71" s="30">
        <f t="shared" si="3"/>
        <v>900</v>
      </c>
      <c r="L71" s="36" t="s">
        <v>85</v>
      </c>
      <c r="M71" s="36" t="s">
        <v>86</v>
      </c>
      <c r="N71" s="36">
        <v>751410000</v>
      </c>
    </row>
    <row r="72" spans="1:14" s="34" customFormat="1" ht="48" x14ac:dyDescent="0.25">
      <c r="A72" s="32"/>
      <c r="B72" s="5" t="s">
        <v>518</v>
      </c>
      <c r="C72" s="35" t="s">
        <v>25</v>
      </c>
      <c r="D72" s="35" t="s">
        <v>82</v>
      </c>
      <c r="E72" s="35" t="s">
        <v>82</v>
      </c>
      <c r="F72" s="35" t="s">
        <v>536</v>
      </c>
      <c r="G72" s="35" t="s">
        <v>25</v>
      </c>
      <c r="H72" s="38">
        <v>1</v>
      </c>
      <c r="I72" s="39">
        <v>7500</v>
      </c>
      <c r="J72" s="39">
        <f t="shared" si="2"/>
        <v>7500</v>
      </c>
      <c r="K72" s="30">
        <f t="shared" si="3"/>
        <v>7.5</v>
      </c>
      <c r="L72" s="35" t="s">
        <v>85</v>
      </c>
      <c r="M72" s="35" t="s">
        <v>86</v>
      </c>
      <c r="N72" s="35">
        <v>751410000</v>
      </c>
    </row>
    <row r="73" spans="1:14" s="34" customFormat="1" ht="48" x14ac:dyDescent="0.25">
      <c r="A73" s="32"/>
      <c r="B73" s="5" t="s">
        <v>518</v>
      </c>
      <c r="C73" s="35" t="s">
        <v>25</v>
      </c>
      <c r="D73" s="35" t="s">
        <v>102</v>
      </c>
      <c r="E73" s="35" t="s">
        <v>102</v>
      </c>
      <c r="F73" s="35" t="s">
        <v>536</v>
      </c>
      <c r="G73" s="35" t="s">
        <v>25</v>
      </c>
      <c r="H73" s="38">
        <v>1</v>
      </c>
      <c r="I73" s="39">
        <v>150000</v>
      </c>
      <c r="J73" s="39">
        <f t="shared" si="2"/>
        <v>150000</v>
      </c>
      <c r="K73" s="30">
        <f t="shared" si="3"/>
        <v>150</v>
      </c>
      <c r="L73" s="35" t="s">
        <v>93</v>
      </c>
      <c r="M73" s="35" t="s">
        <v>119</v>
      </c>
      <c r="N73" s="35">
        <v>751410000</v>
      </c>
    </row>
    <row r="74" spans="1:14" s="31" customFormat="1" x14ac:dyDescent="0.25">
      <c r="A74" s="27"/>
      <c r="B74" s="4" t="s">
        <v>518</v>
      </c>
      <c r="C74" s="28" t="s">
        <v>25</v>
      </c>
      <c r="D74" s="48" t="s">
        <v>141</v>
      </c>
      <c r="E74" s="48" t="s">
        <v>141</v>
      </c>
      <c r="F74" s="48"/>
      <c r="G74" s="48" t="s">
        <v>114</v>
      </c>
      <c r="H74" s="53">
        <v>20</v>
      </c>
      <c r="I74" s="50">
        <v>12000</v>
      </c>
      <c r="J74" s="50">
        <f t="shared" si="2"/>
        <v>240000</v>
      </c>
      <c r="K74" s="30">
        <f t="shared" si="3"/>
        <v>240</v>
      </c>
      <c r="L74" s="48" t="s">
        <v>92</v>
      </c>
      <c r="M74" s="48"/>
      <c r="N74" s="48"/>
    </row>
    <row r="75" spans="1:14" s="34" customFormat="1" ht="36" x14ac:dyDescent="0.25">
      <c r="A75" s="32"/>
      <c r="B75" s="3" t="s">
        <v>546</v>
      </c>
      <c r="C75" s="54" t="s">
        <v>25</v>
      </c>
      <c r="D75" s="55" t="s">
        <v>547</v>
      </c>
      <c r="E75" s="55" t="str">
        <f>$D$94</f>
        <v>Лампа эн/сберег.Spiralmini 9w8560 E27</v>
      </c>
      <c r="F75" s="55" t="s">
        <v>548</v>
      </c>
      <c r="G75" s="55" t="s">
        <v>101</v>
      </c>
      <c r="H75" s="56">
        <v>33</v>
      </c>
      <c r="I75" s="57">
        <v>8400</v>
      </c>
      <c r="J75" s="57"/>
      <c r="K75" s="30">
        <f t="shared" si="3"/>
        <v>0</v>
      </c>
      <c r="L75" s="55" t="s">
        <v>92</v>
      </c>
      <c r="M75" s="40"/>
      <c r="N75" s="40"/>
    </row>
    <row r="76" spans="1:14" s="123" customFormat="1" ht="22.5" customHeight="1" x14ac:dyDescent="0.25">
      <c r="A76" s="118"/>
      <c r="B76" s="117" t="s">
        <v>523</v>
      </c>
      <c r="C76" s="119" t="s">
        <v>36</v>
      </c>
      <c r="D76" s="119" t="s">
        <v>37</v>
      </c>
      <c r="E76" s="119" t="s">
        <v>37</v>
      </c>
      <c r="F76" s="119" t="s">
        <v>112</v>
      </c>
      <c r="G76" s="119" t="s">
        <v>113</v>
      </c>
      <c r="H76" s="120">
        <v>12400</v>
      </c>
      <c r="I76" s="121">
        <f>128*Инфляция</f>
        <v>138.24</v>
      </c>
      <c r="J76" s="121">
        <f>SUM([1]ГСМ!K7:K8)</f>
        <v>1055366.3999999999</v>
      </c>
      <c r="K76" s="122">
        <f t="shared" si="3"/>
        <v>1055.3663999999999</v>
      </c>
      <c r="L76" s="119" t="s">
        <v>85</v>
      </c>
      <c r="M76" s="119" t="s">
        <v>86</v>
      </c>
      <c r="N76" s="119">
        <v>751410000</v>
      </c>
    </row>
    <row r="77" spans="1:14" s="123" customFormat="1" ht="24" x14ac:dyDescent="0.25">
      <c r="A77" s="118"/>
      <c r="B77" s="117" t="s">
        <v>523</v>
      </c>
      <c r="C77" s="119" t="s">
        <v>36</v>
      </c>
      <c r="D77" s="119" t="s">
        <v>38</v>
      </c>
      <c r="E77" s="119" t="s">
        <v>38</v>
      </c>
      <c r="F77" s="119" t="s">
        <v>112</v>
      </c>
      <c r="G77" s="119" t="s">
        <v>113</v>
      </c>
      <c r="H77" s="120">
        <v>17300</v>
      </c>
      <c r="I77" s="121">
        <f>150*Инфляция</f>
        <v>162</v>
      </c>
      <c r="J77" s="121">
        <f>SUM([1]ГСМ!K4:K6)</f>
        <v>2027021.4042000002</v>
      </c>
      <c r="K77" s="122">
        <f t="shared" si="3"/>
        <v>2027.0214042000002</v>
      </c>
      <c r="L77" s="119" t="s">
        <v>85</v>
      </c>
      <c r="M77" s="119" t="s">
        <v>86</v>
      </c>
      <c r="N77" s="119">
        <v>751410000</v>
      </c>
    </row>
    <row r="78" spans="1:14" s="34" customFormat="1" ht="48" x14ac:dyDescent="0.25">
      <c r="A78" s="32"/>
      <c r="B78" s="3" t="s">
        <v>527</v>
      </c>
      <c r="C78" s="35" t="s">
        <v>36</v>
      </c>
      <c r="D78" s="35" t="s">
        <v>104</v>
      </c>
      <c r="E78" s="35" t="s">
        <v>104</v>
      </c>
      <c r="F78" s="35" t="s">
        <v>536</v>
      </c>
      <c r="G78" s="35" t="s">
        <v>114</v>
      </c>
      <c r="H78" s="38">
        <v>20</v>
      </c>
      <c r="I78" s="39">
        <v>12000</v>
      </c>
      <c r="J78" s="39">
        <f t="shared" si="2"/>
        <v>240000</v>
      </c>
      <c r="K78" s="30">
        <f t="shared" si="3"/>
        <v>240</v>
      </c>
      <c r="L78" s="35" t="s">
        <v>92</v>
      </c>
      <c r="M78" s="35" t="s">
        <v>119</v>
      </c>
      <c r="N78" s="35">
        <v>751410000</v>
      </c>
    </row>
    <row r="79" spans="1:14" s="34" customFormat="1" ht="36" x14ac:dyDescent="0.25">
      <c r="A79" s="32"/>
      <c r="B79" s="3" t="s">
        <v>546</v>
      </c>
      <c r="C79" s="54" t="s">
        <v>25</v>
      </c>
      <c r="D79" s="55" t="s">
        <v>549</v>
      </c>
      <c r="E79" s="55" t="s">
        <v>549</v>
      </c>
      <c r="F79" s="55" t="s">
        <v>112</v>
      </c>
      <c r="G79" s="55" t="s">
        <v>114</v>
      </c>
      <c r="H79" s="56">
        <v>1</v>
      </c>
      <c r="I79" s="57">
        <v>2500000</v>
      </c>
      <c r="J79" s="57"/>
      <c r="K79" s="30">
        <f t="shared" si="3"/>
        <v>0</v>
      </c>
      <c r="L79" s="55" t="s">
        <v>92</v>
      </c>
      <c r="M79" s="40"/>
      <c r="N79" s="40"/>
    </row>
    <row r="80" spans="1:14" s="34" customFormat="1" ht="24" x14ac:dyDescent="0.25">
      <c r="A80" s="32"/>
      <c r="B80" s="3" t="s">
        <v>546</v>
      </c>
      <c r="C80" s="54" t="s">
        <v>25</v>
      </c>
      <c r="D80" s="55" t="s">
        <v>550</v>
      </c>
      <c r="E80" s="55" t="str">
        <f>$D$93</f>
        <v>Лампа накаливания 40 Вт Е27 230 в, стандартный цоколь</v>
      </c>
      <c r="F80" s="55"/>
      <c r="G80" s="55"/>
      <c r="H80" s="56"/>
      <c r="I80" s="57">
        <v>200000</v>
      </c>
      <c r="J80" s="57"/>
      <c r="K80" s="30">
        <f t="shared" si="3"/>
        <v>0</v>
      </c>
      <c r="L80" s="55" t="s">
        <v>92</v>
      </c>
      <c r="M80" s="40"/>
      <c r="N80" s="40"/>
    </row>
    <row r="81" spans="1:18" s="19" customFormat="1" ht="48" x14ac:dyDescent="0.25">
      <c r="A81" s="14"/>
      <c r="B81" s="7" t="s">
        <v>520</v>
      </c>
      <c r="C81" s="20" t="s">
        <v>25</v>
      </c>
      <c r="D81" s="20" t="s">
        <v>28</v>
      </c>
      <c r="E81" s="20" t="s">
        <v>28</v>
      </c>
      <c r="F81" s="20" t="s">
        <v>536</v>
      </c>
      <c r="G81" s="20" t="s">
        <v>25</v>
      </c>
      <c r="H81" s="20">
        <v>1</v>
      </c>
      <c r="I81" s="21">
        <v>62000</v>
      </c>
      <c r="J81" s="21">
        <f t="shared" ref="J81:J95" si="4">H81*I81</f>
        <v>62000</v>
      </c>
      <c r="K81" s="18">
        <f t="shared" si="3"/>
        <v>62</v>
      </c>
      <c r="L81" s="20" t="s">
        <v>90</v>
      </c>
      <c r="M81" s="20" t="s">
        <v>119</v>
      </c>
      <c r="N81" s="20">
        <v>751410000</v>
      </c>
    </row>
    <row r="82" spans="1:18" s="19" customFormat="1" ht="48" x14ac:dyDescent="0.25">
      <c r="A82" s="14"/>
      <c r="B82" s="7" t="s">
        <v>520</v>
      </c>
      <c r="C82" s="20" t="s">
        <v>25</v>
      </c>
      <c r="D82" s="20" t="s">
        <v>29</v>
      </c>
      <c r="E82" s="20" t="s">
        <v>29</v>
      </c>
      <c r="F82" s="20" t="s">
        <v>536</v>
      </c>
      <c r="G82" s="20" t="s">
        <v>25</v>
      </c>
      <c r="H82" s="20">
        <v>1</v>
      </c>
      <c r="I82" s="21">
        <v>40000</v>
      </c>
      <c r="J82" s="21">
        <f t="shared" si="4"/>
        <v>40000</v>
      </c>
      <c r="K82" s="18">
        <f t="shared" si="3"/>
        <v>40</v>
      </c>
      <c r="L82" s="20" t="s">
        <v>88</v>
      </c>
      <c r="M82" s="20" t="s">
        <v>119</v>
      </c>
      <c r="N82" s="20">
        <v>751410000</v>
      </c>
    </row>
    <row r="83" spans="1:18" s="19" customFormat="1" ht="48" x14ac:dyDescent="0.25">
      <c r="A83" s="14"/>
      <c r="B83" s="7" t="s">
        <v>520</v>
      </c>
      <c r="C83" s="20" t="s">
        <v>25</v>
      </c>
      <c r="D83" s="20" t="s">
        <v>30</v>
      </c>
      <c r="E83" s="20" t="s">
        <v>30</v>
      </c>
      <c r="F83" s="20" t="s">
        <v>536</v>
      </c>
      <c r="G83" s="20" t="s">
        <v>25</v>
      </c>
      <c r="H83" s="20">
        <v>1</v>
      </c>
      <c r="I83" s="21">
        <v>42000</v>
      </c>
      <c r="J83" s="21">
        <f t="shared" si="4"/>
        <v>42000</v>
      </c>
      <c r="K83" s="18">
        <f t="shared" si="3"/>
        <v>42</v>
      </c>
      <c r="L83" s="20" t="s">
        <v>91</v>
      </c>
      <c r="M83" s="20" t="s">
        <v>119</v>
      </c>
      <c r="N83" s="20">
        <v>751410000</v>
      </c>
    </row>
    <row r="84" spans="1:18" s="19" customFormat="1" ht="48" x14ac:dyDescent="0.25">
      <c r="A84" s="14"/>
      <c r="B84" s="7" t="s">
        <v>520</v>
      </c>
      <c r="C84" s="20" t="s">
        <v>25</v>
      </c>
      <c r="D84" s="20" t="s">
        <v>31</v>
      </c>
      <c r="E84" s="20" t="s">
        <v>31</v>
      </c>
      <c r="F84" s="20" t="s">
        <v>536</v>
      </c>
      <c r="G84" s="20" t="s">
        <v>25</v>
      </c>
      <c r="H84" s="20">
        <v>1</v>
      </c>
      <c r="I84" s="21">
        <v>42000</v>
      </c>
      <c r="J84" s="21">
        <f t="shared" si="4"/>
        <v>42000</v>
      </c>
      <c r="K84" s="18">
        <f t="shared" si="3"/>
        <v>42</v>
      </c>
      <c r="L84" s="20" t="s">
        <v>91</v>
      </c>
      <c r="M84" s="20" t="s">
        <v>119</v>
      </c>
      <c r="N84" s="20">
        <v>751410000</v>
      </c>
    </row>
    <row r="85" spans="1:18" s="19" customFormat="1" ht="48" x14ac:dyDescent="0.25">
      <c r="A85" s="14"/>
      <c r="B85" s="7" t="s">
        <v>520</v>
      </c>
      <c r="C85" s="20" t="s">
        <v>25</v>
      </c>
      <c r="D85" s="20" t="s">
        <v>551</v>
      </c>
      <c r="E85" s="20" t="s">
        <v>551</v>
      </c>
      <c r="F85" s="20" t="s">
        <v>536</v>
      </c>
      <c r="G85" s="20" t="s">
        <v>25</v>
      </c>
      <c r="H85" s="20">
        <v>1</v>
      </c>
      <c r="I85" s="21">
        <v>40000</v>
      </c>
      <c r="J85" s="21">
        <f t="shared" si="4"/>
        <v>40000</v>
      </c>
      <c r="K85" s="18">
        <f t="shared" si="3"/>
        <v>40</v>
      </c>
      <c r="L85" s="20"/>
      <c r="M85" s="20"/>
      <c r="N85" s="20"/>
    </row>
    <row r="86" spans="1:18" s="19" customFormat="1" ht="48" x14ac:dyDescent="0.25">
      <c r="A86" s="14"/>
      <c r="B86" s="7" t="s">
        <v>520</v>
      </c>
      <c r="C86" s="20" t="s">
        <v>25</v>
      </c>
      <c r="D86" s="20" t="s">
        <v>552</v>
      </c>
      <c r="E86" s="20" t="s">
        <v>552</v>
      </c>
      <c r="F86" s="20" t="s">
        <v>536</v>
      </c>
      <c r="G86" s="20" t="s">
        <v>25</v>
      </c>
      <c r="H86" s="20">
        <v>1</v>
      </c>
      <c r="I86" s="21">
        <v>40000</v>
      </c>
      <c r="J86" s="21">
        <f t="shared" si="4"/>
        <v>40000</v>
      </c>
      <c r="K86" s="18">
        <f t="shared" si="3"/>
        <v>40</v>
      </c>
      <c r="L86" s="20" t="s">
        <v>92</v>
      </c>
      <c r="M86" s="20" t="s">
        <v>119</v>
      </c>
      <c r="N86" s="20">
        <v>751410000</v>
      </c>
    </row>
    <row r="87" spans="1:18" s="123" customFormat="1" ht="24" x14ac:dyDescent="0.25">
      <c r="A87" s="118"/>
      <c r="B87" s="117" t="s">
        <v>521</v>
      </c>
      <c r="C87" s="124" t="s">
        <v>25</v>
      </c>
      <c r="D87" s="124" t="s">
        <v>32</v>
      </c>
      <c r="E87" s="124" t="s">
        <v>32</v>
      </c>
      <c r="F87" s="119" t="s">
        <v>534</v>
      </c>
      <c r="G87" s="124" t="s">
        <v>25</v>
      </c>
      <c r="H87" s="124">
        <v>1</v>
      </c>
      <c r="I87" s="125">
        <v>650000</v>
      </c>
      <c r="J87" s="121">
        <f t="shared" si="4"/>
        <v>650000</v>
      </c>
      <c r="K87" s="122">
        <f t="shared" si="3"/>
        <v>650</v>
      </c>
      <c r="L87" s="124" t="s">
        <v>93</v>
      </c>
      <c r="M87" s="119" t="s">
        <v>119</v>
      </c>
      <c r="N87" s="119">
        <v>751410000</v>
      </c>
      <c r="O87" s="126"/>
      <c r="P87" s="126"/>
      <c r="Q87" s="126"/>
      <c r="R87" s="126"/>
    </row>
    <row r="88" spans="1:18" s="31" customFormat="1" ht="48" x14ac:dyDescent="0.25">
      <c r="A88" s="27"/>
      <c r="B88" s="6" t="s">
        <v>524</v>
      </c>
      <c r="C88" s="36" t="s">
        <v>36</v>
      </c>
      <c r="D88" s="36" t="s">
        <v>39</v>
      </c>
      <c r="E88" s="36" t="s">
        <v>39</v>
      </c>
      <c r="F88" s="36" t="s">
        <v>536</v>
      </c>
      <c r="G88" s="36" t="s">
        <v>114</v>
      </c>
      <c r="H88" s="51">
        <v>14</v>
      </c>
      <c r="I88" s="37">
        <v>3800</v>
      </c>
      <c r="J88" s="37">
        <f t="shared" si="4"/>
        <v>53200</v>
      </c>
      <c r="K88" s="30">
        <f t="shared" si="3"/>
        <v>53.2</v>
      </c>
      <c r="L88" s="36" t="s">
        <v>85</v>
      </c>
      <c r="M88" s="36" t="s">
        <v>119</v>
      </c>
      <c r="N88" s="36">
        <v>751410000</v>
      </c>
    </row>
    <row r="89" spans="1:18" s="31" customFormat="1" ht="48" x14ac:dyDescent="0.25">
      <c r="A89" s="27"/>
      <c r="B89" s="4" t="s">
        <v>524</v>
      </c>
      <c r="C89" s="28" t="s">
        <v>36</v>
      </c>
      <c r="D89" s="28" t="s">
        <v>40</v>
      </c>
      <c r="E89" s="28" t="s">
        <v>40</v>
      </c>
      <c r="F89" s="28" t="s">
        <v>536</v>
      </c>
      <c r="G89" s="28" t="s">
        <v>114</v>
      </c>
      <c r="H89" s="127">
        <v>14</v>
      </c>
      <c r="I89" s="29">
        <v>1000</v>
      </c>
      <c r="J89" s="29">
        <f t="shared" si="4"/>
        <v>14000</v>
      </c>
      <c r="K89" s="30">
        <f t="shared" si="3"/>
        <v>14</v>
      </c>
      <c r="L89" s="36" t="s">
        <v>85</v>
      </c>
      <c r="M89" s="36" t="s">
        <v>119</v>
      </c>
      <c r="N89" s="36">
        <v>751410000</v>
      </c>
    </row>
    <row r="90" spans="1:18" s="34" customFormat="1" ht="48" x14ac:dyDescent="0.25">
      <c r="A90" s="32"/>
      <c r="B90" s="5" t="s">
        <v>524</v>
      </c>
      <c r="C90" s="58" t="s">
        <v>36</v>
      </c>
      <c r="D90" s="58" t="s">
        <v>74</v>
      </c>
      <c r="E90" s="58" t="s">
        <v>74</v>
      </c>
      <c r="F90" s="58" t="s">
        <v>536</v>
      </c>
      <c r="G90" s="58" t="s">
        <v>114</v>
      </c>
      <c r="H90" s="59">
        <v>30</v>
      </c>
      <c r="I90" s="60">
        <v>300</v>
      </c>
      <c r="J90" s="60">
        <f t="shared" si="4"/>
        <v>9000</v>
      </c>
      <c r="K90" s="30">
        <f t="shared" si="3"/>
        <v>9</v>
      </c>
      <c r="L90" s="58" t="s">
        <v>90</v>
      </c>
      <c r="M90" s="58" t="s">
        <v>119</v>
      </c>
      <c r="N90" s="35">
        <v>751410000</v>
      </c>
    </row>
    <row r="91" spans="1:18" s="34" customFormat="1" ht="48" x14ac:dyDescent="0.25">
      <c r="A91" s="32"/>
      <c r="B91" s="5" t="s">
        <v>524</v>
      </c>
      <c r="C91" s="58" t="s">
        <v>36</v>
      </c>
      <c r="D91" s="58" t="s">
        <v>75</v>
      </c>
      <c r="E91" s="58" t="s">
        <v>75</v>
      </c>
      <c r="F91" s="58" t="s">
        <v>536</v>
      </c>
      <c r="G91" s="58" t="s">
        <v>114</v>
      </c>
      <c r="H91" s="59">
        <v>30</v>
      </c>
      <c r="I91" s="60">
        <v>450</v>
      </c>
      <c r="J91" s="60">
        <f t="shared" si="4"/>
        <v>13500</v>
      </c>
      <c r="K91" s="30">
        <f t="shared" si="3"/>
        <v>13.5</v>
      </c>
      <c r="L91" s="58" t="s">
        <v>90</v>
      </c>
      <c r="M91" s="58" t="s">
        <v>119</v>
      </c>
      <c r="N91" s="35">
        <v>751410000</v>
      </c>
    </row>
    <row r="92" spans="1:18" s="34" customFormat="1" ht="48" x14ac:dyDescent="0.25">
      <c r="A92" s="32"/>
      <c r="B92" s="5" t="s">
        <v>524</v>
      </c>
      <c r="C92" s="58" t="s">
        <v>36</v>
      </c>
      <c r="D92" s="58" t="s">
        <v>76</v>
      </c>
      <c r="E92" s="58" t="s">
        <v>76</v>
      </c>
      <c r="F92" s="58" t="s">
        <v>536</v>
      </c>
      <c r="G92" s="58" t="s">
        <v>114</v>
      </c>
      <c r="H92" s="59">
        <v>20</v>
      </c>
      <c r="I92" s="60">
        <v>1000</v>
      </c>
      <c r="J92" s="60">
        <f t="shared" si="4"/>
        <v>20000</v>
      </c>
      <c r="K92" s="30">
        <f t="shared" si="3"/>
        <v>20</v>
      </c>
      <c r="L92" s="58" t="s">
        <v>90</v>
      </c>
      <c r="M92" s="58" t="s">
        <v>119</v>
      </c>
      <c r="N92" s="35">
        <v>751410000</v>
      </c>
    </row>
    <row r="93" spans="1:18" s="34" customFormat="1" ht="48" x14ac:dyDescent="0.25">
      <c r="A93" s="32"/>
      <c r="B93" s="5" t="s">
        <v>524</v>
      </c>
      <c r="C93" s="58" t="s">
        <v>36</v>
      </c>
      <c r="D93" s="58" t="s">
        <v>138</v>
      </c>
      <c r="E93" s="58" t="s">
        <v>139</v>
      </c>
      <c r="F93" s="58" t="s">
        <v>536</v>
      </c>
      <c r="G93" s="58" t="s">
        <v>114</v>
      </c>
      <c r="H93" s="59">
        <v>30</v>
      </c>
      <c r="I93" s="60">
        <v>200</v>
      </c>
      <c r="J93" s="60">
        <f t="shared" si="4"/>
        <v>6000</v>
      </c>
      <c r="K93" s="30">
        <f t="shared" si="3"/>
        <v>6</v>
      </c>
      <c r="L93" s="58" t="s">
        <v>90</v>
      </c>
      <c r="M93" s="58"/>
      <c r="N93" s="35"/>
    </row>
    <row r="94" spans="1:18" s="34" customFormat="1" ht="48" x14ac:dyDescent="0.25">
      <c r="A94" s="32"/>
      <c r="B94" s="5" t="s">
        <v>524</v>
      </c>
      <c r="C94" s="58" t="s">
        <v>36</v>
      </c>
      <c r="D94" s="58" t="s">
        <v>77</v>
      </c>
      <c r="E94" s="58" t="s">
        <v>77</v>
      </c>
      <c r="F94" s="58" t="s">
        <v>536</v>
      </c>
      <c r="G94" s="58" t="s">
        <v>114</v>
      </c>
      <c r="H94" s="61">
        <v>15</v>
      </c>
      <c r="I94" s="60">
        <v>1000</v>
      </c>
      <c r="J94" s="60">
        <f t="shared" si="4"/>
        <v>15000</v>
      </c>
      <c r="K94" s="30">
        <f t="shared" si="3"/>
        <v>15</v>
      </c>
      <c r="L94" s="58" t="s">
        <v>90</v>
      </c>
      <c r="M94" s="58" t="s">
        <v>119</v>
      </c>
      <c r="N94" s="35">
        <v>751410000</v>
      </c>
    </row>
    <row r="95" spans="1:18" s="34" customFormat="1" ht="24" x14ac:dyDescent="0.25">
      <c r="A95" s="32"/>
      <c r="B95" s="5" t="s">
        <v>524</v>
      </c>
      <c r="C95" s="58" t="s">
        <v>36</v>
      </c>
      <c r="D95" s="58" t="s">
        <v>151</v>
      </c>
      <c r="E95" s="58" t="s">
        <v>151</v>
      </c>
      <c r="F95" s="58" t="s">
        <v>534</v>
      </c>
      <c r="G95" s="59" t="s">
        <v>114</v>
      </c>
      <c r="H95" s="60">
        <v>5</v>
      </c>
      <c r="I95" s="60">
        <v>7500</v>
      </c>
      <c r="J95" s="58">
        <f t="shared" si="4"/>
        <v>37500</v>
      </c>
      <c r="K95" s="30">
        <f t="shared" si="3"/>
        <v>37.5</v>
      </c>
      <c r="L95" s="58" t="s">
        <v>85</v>
      </c>
      <c r="M95" s="35"/>
      <c r="N95" s="35"/>
    </row>
    <row r="96" spans="1:18" s="62" customFormat="1" ht="36" x14ac:dyDescent="0.25">
      <c r="B96" s="3" t="s">
        <v>524</v>
      </c>
      <c r="C96" s="54" t="s">
        <v>36</v>
      </c>
      <c r="D96" s="54" t="s">
        <v>149</v>
      </c>
      <c r="E96" s="54" t="s">
        <v>149</v>
      </c>
      <c r="F96" s="54" t="s">
        <v>112</v>
      </c>
      <c r="G96" s="54" t="s">
        <v>114</v>
      </c>
      <c r="H96" s="63">
        <v>120</v>
      </c>
      <c r="I96" s="64">
        <v>28000</v>
      </c>
      <c r="J96" s="64">
        <f>H96*I96</f>
        <v>3360000</v>
      </c>
      <c r="K96" s="30">
        <f>J96/5/1000/2</f>
        <v>336</v>
      </c>
      <c r="L96" s="54" t="s">
        <v>90</v>
      </c>
      <c r="M96" s="33"/>
      <c r="N96" s="33"/>
    </row>
    <row r="97" spans="1:15" s="34" customFormat="1" ht="48" x14ac:dyDescent="0.25">
      <c r="B97" s="3" t="s">
        <v>518</v>
      </c>
      <c r="C97" s="33" t="s">
        <v>25</v>
      </c>
      <c r="D97" s="33" t="s">
        <v>137</v>
      </c>
      <c r="E97" s="33" t="s">
        <v>137</v>
      </c>
      <c r="F97" s="33" t="s">
        <v>536</v>
      </c>
      <c r="G97" s="33" t="s">
        <v>36</v>
      </c>
      <c r="H97" s="65">
        <v>2</v>
      </c>
      <c r="I97" s="66">
        <v>40000</v>
      </c>
      <c r="J97" s="66">
        <f>H97*I97</f>
        <v>80000</v>
      </c>
      <c r="K97" s="30">
        <f>J97/1000</f>
        <v>80</v>
      </c>
      <c r="L97" s="33" t="s">
        <v>94</v>
      </c>
      <c r="M97" s="33" t="s">
        <v>99</v>
      </c>
      <c r="N97" s="33">
        <v>751410000</v>
      </c>
    </row>
    <row r="98" spans="1:15" s="72" customFormat="1" ht="33.75" customHeight="1" x14ac:dyDescent="0.25">
      <c r="A98" s="67"/>
      <c r="B98" s="68" t="s">
        <v>527</v>
      </c>
      <c r="C98" s="69" t="s">
        <v>553</v>
      </c>
      <c r="D98" s="69" t="s">
        <v>554</v>
      </c>
      <c r="E98" s="69" t="s">
        <v>555</v>
      </c>
      <c r="F98" s="69" t="s">
        <v>112</v>
      </c>
      <c r="G98" s="69" t="s">
        <v>556</v>
      </c>
      <c r="H98" s="69">
        <v>1</v>
      </c>
      <c r="I98" s="70">
        <v>5000000</v>
      </c>
      <c r="J98" s="70">
        <v>5000000</v>
      </c>
      <c r="K98" s="30">
        <f>J98/1000</f>
        <v>5000</v>
      </c>
      <c r="L98" s="69" t="s">
        <v>91</v>
      </c>
      <c r="M98" s="69"/>
      <c r="N98" s="69"/>
      <c r="O98" s="71"/>
    </row>
    <row r="99" spans="1:15" x14ac:dyDescent="0.25">
      <c r="B99" s="32"/>
    </row>
    <row r="101" spans="1:15" ht="23.25" x14ac:dyDescent="0.25">
      <c r="B101" s="172" t="s">
        <v>557</v>
      </c>
      <c r="C101" s="172"/>
      <c r="D101" s="172"/>
      <c r="E101" s="172"/>
      <c r="F101" s="172"/>
    </row>
    <row r="103" spans="1:15" ht="19.5" x14ac:dyDescent="0.25">
      <c r="B103" s="74" t="s">
        <v>515</v>
      </c>
      <c r="C103" s="74"/>
      <c r="D103" s="75"/>
      <c r="E103" s="74"/>
      <c r="F103" s="76" t="s">
        <v>558</v>
      </c>
      <c r="G103" s="32" t="s">
        <v>558</v>
      </c>
    </row>
    <row r="104" spans="1:15" ht="15.75" x14ac:dyDescent="0.25">
      <c r="B104" s="77"/>
      <c r="C104" s="78"/>
      <c r="D104" s="79"/>
      <c r="E104" s="78"/>
      <c r="F104" s="80"/>
    </row>
    <row r="105" spans="1:15" ht="15.75" customHeight="1" x14ac:dyDescent="0.25">
      <c r="B105" s="81" t="s">
        <v>122</v>
      </c>
      <c r="C105" s="81"/>
      <c r="D105" s="82"/>
      <c r="E105" s="83"/>
      <c r="F105" s="84">
        <f>J2</f>
        <v>14265000</v>
      </c>
      <c r="G105" s="85">
        <f t="shared" ref="F105:G107" si="5">K2</f>
        <v>14265</v>
      </c>
    </row>
    <row r="106" spans="1:15" ht="15.75" customHeight="1" x14ac:dyDescent="0.25">
      <c r="B106" s="81" t="s">
        <v>125</v>
      </c>
      <c r="C106" s="81"/>
      <c r="D106" s="82"/>
      <c r="E106" s="83"/>
      <c r="F106" s="84">
        <f t="shared" si="5"/>
        <v>745000</v>
      </c>
      <c r="G106" s="85">
        <f t="shared" si="5"/>
        <v>745</v>
      </c>
    </row>
    <row r="107" spans="1:15" ht="15.75" x14ac:dyDescent="0.25">
      <c r="B107" s="77" t="s">
        <v>559</v>
      </c>
      <c r="C107" s="77"/>
      <c r="D107" s="86"/>
      <c r="E107" s="78"/>
      <c r="F107" s="80">
        <f t="shared" si="5"/>
        <v>550916.39999999991</v>
      </c>
      <c r="G107" s="85">
        <f t="shared" si="5"/>
        <v>550.91639999999995</v>
      </c>
    </row>
    <row r="108" spans="1:15" ht="15.75" x14ac:dyDescent="0.25">
      <c r="B108" s="87" t="s">
        <v>560</v>
      </c>
      <c r="C108" s="87"/>
      <c r="D108" s="88"/>
      <c r="E108" s="87"/>
      <c r="F108" s="89">
        <f>SUM(F105:F107)</f>
        <v>15560916.4</v>
      </c>
      <c r="G108" s="85">
        <f>SUM(G105:G107)</f>
        <v>15560.9164</v>
      </c>
    </row>
    <row r="109" spans="1:15" ht="15.75" x14ac:dyDescent="0.25">
      <c r="B109" s="77"/>
      <c r="C109" s="78"/>
      <c r="D109" s="79"/>
      <c r="E109" s="78"/>
      <c r="F109" s="80"/>
      <c r="G109" s="85"/>
    </row>
    <row r="110" spans="1:15" ht="15.75" x14ac:dyDescent="0.25">
      <c r="B110" s="77"/>
      <c r="C110" s="78"/>
      <c r="D110" s="79"/>
      <c r="E110" s="78"/>
      <c r="F110" s="80"/>
      <c r="G110" s="85"/>
    </row>
    <row r="111" spans="1:15" ht="19.5" x14ac:dyDescent="0.25">
      <c r="B111" s="74" t="s">
        <v>561</v>
      </c>
      <c r="C111" s="78"/>
      <c r="D111" s="79"/>
      <c r="E111" s="78"/>
      <c r="F111" s="78"/>
      <c r="G111" s="85"/>
    </row>
    <row r="112" spans="1:15" ht="19.5" x14ac:dyDescent="0.25">
      <c r="B112" s="74"/>
      <c r="C112" s="74"/>
      <c r="D112" s="75"/>
      <c r="E112" s="74"/>
      <c r="F112" s="80"/>
      <c r="G112" s="85"/>
    </row>
    <row r="113" spans="2:7" ht="19.5" x14ac:dyDescent="0.25">
      <c r="B113" s="81" t="s">
        <v>541</v>
      </c>
      <c r="C113" s="90"/>
      <c r="D113" s="91"/>
      <c r="E113" s="90"/>
      <c r="F113" s="84">
        <f>J39</f>
        <v>1200000</v>
      </c>
      <c r="G113" s="85">
        <f>K39</f>
        <v>1200</v>
      </c>
    </row>
    <row r="114" spans="2:7" ht="19.5" x14ac:dyDescent="0.25">
      <c r="B114" s="81" t="s">
        <v>542</v>
      </c>
      <c r="C114" s="90"/>
      <c r="D114" s="91"/>
      <c r="E114" s="90"/>
      <c r="F114" s="84">
        <f t="shared" ref="F114:G116" si="6">J40</f>
        <v>150000</v>
      </c>
      <c r="G114" s="85">
        <f t="shared" si="6"/>
        <v>150</v>
      </c>
    </row>
    <row r="115" spans="2:7" ht="19.5" x14ac:dyDescent="0.25">
      <c r="B115" s="81" t="s">
        <v>124</v>
      </c>
      <c r="C115" s="90"/>
      <c r="D115" s="91"/>
      <c r="E115" s="90"/>
      <c r="F115" s="84">
        <f t="shared" si="6"/>
        <v>20412000</v>
      </c>
      <c r="G115" s="85">
        <f t="shared" si="6"/>
        <v>20412</v>
      </c>
    </row>
    <row r="116" spans="2:7" ht="19.5" x14ac:dyDescent="0.25">
      <c r="B116" s="81" t="s">
        <v>543</v>
      </c>
      <c r="C116" s="90"/>
      <c r="D116" s="91"/>
      <c r="E116" s="90"/>
      <c r="F116" s="84">
        <f t="shared" si="6"/>
        <v>1580952.9456000002</v>
      </c>
      <c r="G116" s="85">
        <f t="shared" si="6"/>
        <v>1580.9529456000002</v>
      </c>
    </row>
    <row r="117" spans="2:7" ht="19.5" x14ac:dyDescent="0.25">
      <c r="B117" s="77" t="s">
        <v>107</v>
      </c>
      <c r="C117" s="74"/>
      <c r="D117" s="75"/>
      <c r="E117" s="74"/>
      <c r="F117" s="80">
        <f>J37+J38</f>
        <v>5034000</v>
      </c>
      <c r="G117" s="85">
        <f>K37+K38</f>
        <v>5034</v>
      </c>
    </row>
    <row r="118" spans="2:7" ht="15.75" x14ac:dyDescent="0.25">
      <c r="B118" s="87" t="s">
        <v>560</v>
      </c>
      <c r="C118" s="87"/>
      <c r="D118" s="88"/>
      <c r="E118" s="87"/>
      <c r="F118" s="89">
        <f>SUM(F113:F117)</f>
        <v>28376952.945599999</v>
      </c>
      <c r="G118" s="85">
        <f>SUM(G113:G117)</f>
        <v>28376.952945600002</v>
      </c>
    </row>
    <row r="119" spans="2:7" ht="15.75" x14ac:dyDescent="0.25">
      <c r="B119" s="78"/>
      <c r="C119" s="78"/>
      <c r="D119" s="79"/>
      <c r="E119" s="78"/>
      <c r="F119" s="92"/>
      <c r="G119" s="85"/>
    </row>
    <row r="120" spans="2:7" ht="19.5" x14ac:dyDescent="0.25">
      <c r="B120" s="93"/>
      <c r="C120" s="78"/>
      <c r="D120" s="79"/>
      <c r="E120" s="78"/>
      <c r="F120" s="94"/>
      <c r="G120" s="85"/>
    </row>
    <row r="121" spans="2:7" ht="19.5" x14ac:dyDescent="0.25">
      <c r="B121" s="74" t="s">
        <v>562</v>
      </c>
      <c r="C121" s="78"/>
      <c r="D121" s="79"/>
      <c r="E121" s="78"/>
      <c r="F121" s="78"/>
      <c r="G121" s="85"/>
    </row>
    <row r="122" spans="2:7" x14ac:dyDescent="0.25">
      <c r="G122" s="85"/>
    </row>
    <row r="123" spans="2:7" ht="19.5" x14ac:dyDescent="0.25">
      <c r="B123" s="81" t="str">
        <f>D76</f>
        <v>Бензин Аи-92</v>
      </c>
      <c r="C123" s="90"/>
      <c r="D123" s="91"/>
      <c r="E123" s="90"/>
      <c r="F123" s="84">
        <f>J76</f>
        <v>1055366.3999999999</v>
      </c>
      <c r="G123" s="85">
        <f>K76</f>
        <v>1055.3663999999999</v>
      </c>
    </row>
    <row r="124" spans="2:7" ht="19.5" x14ac:dyDescent="0.25">
      <c r="B124" s="81" t="str">
        <f>D77</f>
        <v>Бензин Аи-96</v>
      </c>
      <c r="C124" s="90"/>
      <c r="D124" s="91"/>
      <c r="E124" s="90"/>
      <c r="F124" s="84">
        <f>J77</f>
        <v>2027021.4042000002</v>
      </c>
      <c r="G124" s="85">
        <f>K77</f>
        <v>2027.0214042000002</v>
      </c>
    </row>
    <row r="125" spans="2:7" ht="19.5" x14ac:dyDescent="0.25">
      <c r="B125" s="77" t="s">
        <v>563</v>
      </c>
      <c r="C125" s="74"/>
      <c r="D125" s="75"/>
      <c r="E125" s="74"/>
      <c r="F125" s="80">
        <f>J47+J48+J49+J50+J51</f>
        <v>1539763.8969600003</v>
      </c>
      <c r="G125" s="85">
        <f>K47+K48+K49+K50+K51</f>
        <v>1539.7638969600002</v>
      </c>
    </row>
    <row r="126" spans="2:7" ht="15.75" x14ac:dyDescent="0.25">
      <c r="B126" s="87" t="s">
        <v>560</v>
      </c>
      <c r="C126" s="87"/>
      <c r="D126" s="88"/>
      <c r="E126" s="87"/>
      <c r="F126" s="89">
        <f>SUM(F123:F125)</f>
        <v>4622151.7011600006</v>
      </c>
      <c r="G126" s="85">
        <f>SUM(G123:G125)</f>
        <v>4622.1517011600008</v>
      </c>
    </row>
    <row r="127" spans="2:7" x14ac:dyDescent="0.25">
      <c r="G127" s="85"/>
    </row>
    <row r="128" spans="2:7" x14ac:dyDescent="0.25">
      <c r="G128" s="85"/>
    </row>
    <row r="129" spans="2:7" ht="19.5" x14ac:dyDescent="0.25">
      <c r="B129" s="74" t="s">
        <v>564</v>
      </c>
      <c r="C129" s="78"/>
      <c r="D129" s="79"/>
      <c r="E129" s="78"/>
      <c r="F129" s="78"/>
      <c r="G129" s="85"/>
    </row>
    <row r="130" spans="2:7" x14ac:dyDescent="0.25">
      <c r="G130" s="85"/>
    </row>
    <row r="131" spans="2:7" ht="19.5" x14ac:dyDescent="0.25">
      <c r="B131" s="81" t="s">
        <v>565</v>
      </c>
      <c r="C131" s="90"/>
      <c r="D131" s="91"/>
      <c r="E131" s="90"/>
      <c r="F131" s="84">
        <f>SUM(J81:J86)</f>
        <v>266000</v>
      </c>
      <c r="G131" s="85">
        <f>SUM(K81:K86)</f>
        <v>266</v>
      </c>
    </row>
    <row r="132" spans="2:7" ht="19.5" x14ac:dyDescent="0.25">
      <c r="B132" s="81" t="s">
        <v>32</v>
      </c>
      <c r="C132" s="90"/>
      <c r="D132" s="91"/>
      <c r="E132" s="90"/>
      <c r="F132" s="84">
        <f>SUM(J87)</f>
        <v>650000</v>
      </c>
      <c r="G132" s="85">
        <f>SUM(K87)</f>
        <v>650</v>
      </c>
    </row>
    <row r="133" spans="2:7" ht="19.5" x14ac:dyDescent="0.25">
      <c r="B133" s="77" t="str">
        <f>D52</f>
        <v>Проведение независимой оценки здания и зем.участка</v>
      </c>
      <c r="C133" s="74"/>
      <c r="D133" s="75"/>
      <c r="E133" s="74"/>
      <c r="F133" s="80">
        <f>J52</f>
        <v>150000</v>
      </c>
      <c r="G133" s="85">
        <f>K52</f>
        <v>150</v>
      </c>
    </row>
    <row r="134" spans="2:7" ht="19.5" x14ac:dyDescent="0.25">
      <c r="B134" s="77" t="str">
        <f>D53</f>
        <v>Проведение независимой оценки служебных автомобилей</v>
      </c>
      <c r="C134" s="74"/>
      <c r="D134" s="75"/>
      <c r="E134" s="74"/>
      <c r="F134" s="80">
        <f>J53</f>
        <v>42000</v>
      </c>
      <c r="G134" s="85">
        <f>K53</f>
        <v>42</v>
      </c>
    </row>
    <row r="135" spans="2:7" ht="15.75" x14ac:dyDescent="0.25">
      <c r="B135" s="87" t="s">
        <v>560</v>
      </c>
      <c r="C135" s="87"/>
      <c r="D135" s="88"/>
      <c r="E135" s="87"/>
      <c r="F135" s="89">
        <f>SUM(F131:F134)</f>
        <v>1108000</v>
      </c>
      <c r="G135" s="85">
        <f>SUM(G131:G134)</f>
        <v>1108</v>
      </c>
    </row>
    <row r="136" spans="2:7" x14ac:dyDescent="0.25">
      <c r="G136" s="85"/>
    </row>
    <row r="137" spans="2:7" x14ac:dyDescent="0.25">
      <c r="G137" s="85"/>
    </row>
    <row r="138" spans="2:7" ht="19.5" x14ac:dyDescent="0.25">
      <c r="B138" s="74" t="s">
        <v>517</v>
      </c>
      <c r="C138" s="78"/>
      <c r="D138" s="79"/>
      <c r="E138" s="78"/>
      <c r="F138" s="78"/>
      <c r="G138" s="85"/>
    </row>
    <row r="139" spans="2:7" x14ac:dyDescent="0.25">
      <c r="G139" s="85"/>
    </row>
    <row r="140" spans="2:7" ht="19.5" x14ac:dyDescent="0.25">
      <c r="B140" s="81" t="s">
        <v>566</v>
      </c>
      <c r="C140" s="90"/>
      <c r="D140" s="91"/>
      <c r="E140" s="90"/>
      <c r="F140" s="84">
        <f>J45</f>
        <v>4000000</v>
      </c>
      <c r="G140" s="85">
        <f>K45</f>
        <v>4000</v>
      </c>
    </row>
    <row r="141" spans="2:7" ht="19.5" x14ac:dyDescent="0.25">
      <c r="B141" s="81" t="s">
        <v>567</v>
      </c>
      <c r="C141" s="90"/>
      <c r="D141" s="91"/>
      <c r="E141" s="90"/>
      <c r="F141" s="84">
        <f>J46</f>
        <v>2500000</v>
      </c>
      <c r="G141" s="85">
        <f>K46</f>
        <v>2500</v>
      </c>
    </row>
    <row r="142" spans="2:7" ht="15.75" x14ac:dyDescent="0.25">
      <c r="B142" s="87" t="s">
        <v>560</v>
      </c>
      <c r="C142" s="87"/>
      <c r="D142" s="88"/>
      <c r="E142" s="87"/>
      <c r="F142" s="89">
        <f>SUM(F140:F141)</f>
        <v>6500000</v>
      </c>
      <c r="G142" s="85">
        <f>SUM(G140:G141)</f>
        <v>6500</v>
      </c>
    </row>
    <row r="143" spans="2:7" x14ac:dyDescent="0.25">
      <c r="G143" s="85"/>
    </row>
    <row r="144" spans="2:7" x14ac:dyDescent="0.25">
      <c r="G144" s="85"/>
    </row>
    <row r="145" spans="2:7" ht="19.5" x14ac:dyDescent="0.25">
      <c r="B145" s="74" t="s">
        <v>568</v>
      </c>
      <c r="C145" s="78"/>
      <c r="D145" s="79"/>
      <c r="E145" s="78"/>
      <c r="F145" s="78"/>
      <c r="G145" s="85"/>
    </row>
    <row r="146" spans="2:7" x14ac:dyDescent="0.25">
      <c r="G146" s="85"/>
    </row>
    <row r="147" spans="2:7" ht="15.75" x14ac:dyDescent="0.25">
      <c r="B147" s="81" t="s">
        <v>104</v>
      </c>
      <c r="F147" s="84">
        <f>J78</f>
        <v>240000</v>
      </c>
      <c r="G147" s="85"/>
    </row>
    <row r="148" spans="2:7" ht="19.5" x14ac:dyDescent="0.25">
      <c r="B148" s="81" t="s">
        <v>145</v>
      </c>
      <c r="C148" s="90"/>
      <c r="D148" s="91"/>
      <c r="E148" s="90"/>
      <c r="F148" s="84">
        <f>J43</f>
        <v>3600000</v>
      </c>
      <c r="G148" s="85">
        <f>K43</f>
        <v>3600</v>
      </c>
    </row>
    <row r="149" spans="2:7" ht="19.5" x14ac:dyDescent="0.25">
      <c r="B149" s="81" t="s">
        <v>148</v>
      </c>
      <c r="C149" s="90"/>
      <c r="D149" s="91"/>
      <c r="E149" s="90"/>
      <c r="F149" s="84">
        <f>J44</f>
        <v>5500000</v>
      </c>
      <c r="G149" s="85">
        <f>K44</f>
        <v>5500</v>
      </c>
    </row>
    <row r="150" spans="2:7" ht="19.5" x14ac:dyDescent="0.25">
      <c r="B150" s="77" t="str">
        <f>D98</f>
        <v>Организация пресс-центра на 1-м этаже</v>
      </c>
      <c r="C150" s="74"/>
      <c r="D150" s="75"/>
      <c r="E150" s="74"/>
      <c r="F150" s="80">
        <f>J98</f>
        <v>5000000</v>
      </c>
      <c r="G150" s="85">
        <f>K98</f>
        <v>5000</v>
      </c>
    </row>
    <row r="151" spans="2:7" ht="15.75" x14ac:dyDescent="0.25">
      <c r="B151" s="87" t="s">
        <v>560</v>
      </c>
      <c r="C151" s="87"/>
      <c r="D151" s="88"/>
      <c r="E151" s="87"/>
      <c r="F151" s="89">
        <f>SUM(F147:F150)</f>
        <v>14340000</v>
      </c>
      <c r="G151" s="85">
        <f>SUM(G148:G149)</f>
        <v>9100</v>
      </c>
    </row>
    <row r="152" spans="2:7" x14ac:dyDescent="0.25">
      <c r="G152" s="85"/>
    </row>
    <row r="153" spans="2:7" x14ac:dyDescent="0.25">
      <c r="G153" s="85"/>
    </row>
    <row r="154" spans="2:7" ht="19.5" x14ac:dyDescent="0.25">
      <c r="B154" s="74" t="s">
        <v>546</v>
      </c>
      <c r="C154" s="78"/>
      <c r="D154" s="79"/>
      <c r="E154" s="78"/>
      <c r="F154" s="78"/>
      <c r="G154" s="85"/>
    </row>
    <row r="155" spans="2:7" x14ac:dyDescent="0.25">
      <c r="G155" s="85"/>
    </row>
    <row r="156" spans="2:7" ht="19.5" x14ac:dyDescent="0.25">
      <c r="B156" s="81" t="s">
        <v>108</v>
      </c>
      <c r="C156" s="90"/>
      <c r="D156" s="91"/>
      <c r="E156" s="90"/>
      <c r="F156" s="84">
        <f>J68</f>
        <v>650000</v>
      </c>
      <c r="G156" s="85">
        <f>K68</f>
        <v>650</v>
      </c>
    </row>
    <row r="157" spans="2:7" ht="19.5" x14ac:dyDescent="0.25">
      <c r="B157" s="81" t="s">
        <v>109</v>
      </c>
      <c r="C157" s="90"/>
      <c r="D157" s="91"/>
      <c r="E157" s="90"/>
      <c r="F157" s="84">
        <f t="shared" ref="F157:G162" si="7">J69</f>
        <v>100000</v>
      </c>
      <c r="G157" s="85">
        <f t="shared" si="7"/>
        <v>100</v>
      </c>
    </row>
    <row r="158" spans="2:7" ht="19.5" x14ac:dyDescent="0.25">
      <c r="B158" s="81" t="s">
        <v>78</v>
      </c>
      <c r="C158" s="90"/>
      <c r="D158" s="91"/>
      <c r="E158" s="90"/>
      <c r="F158" s="84">
        <f t="shared" si="7"/>
        <v>150000</v>
      </c>
      <c r="G158" s="85">
        <f t="shared" si="7"/>
        <v>150</v>
      </c>
    </row>
    <row r="159" spans="2:7" ht="19.5" x14ac:dyDescent="0.25">
      <c r="B159" s="81" t="s">
        <v>79</v>
      </c>
      <c r="C159" s="90"/>
      <c r="D159" s="91"/>
      <c r="E159" s="90"/>
      <c r="F159" s="84">
        <f t="shared" si="7"/>
        <v>900000</v>
      </c>
      <c r="G159" s="85">
        <f t="shared" si="7"/>
        <v>900</v>
      </c>
    </row>
    <row r="160" spans="2:7" ht="19.5" x14ac:dyDescent="0.25">
      <c r="B160" s="81" t="s">
        <v>82</v>
      </c>
      <c r="C160" s="90"/>
      <c r="D160" s="91"/>
      <c r="E160" s="90"/>
      <c r="F160" s="84">
        <f t="shared" si="7"/>
        <v>7500</v>
      </c>
      <c r="G160" s="85">
        <f t="shared" si="7"/>
        <v>7.5</v>
      </c>
    </row>
    <row r="161" spans="2:7" ht="19.5" x14ac:dyDescent="0.25">
      <c r="B161" s="81" t="s">
        <v>102</v>
      </c>
      <c r="C161" s="90"/>
      <c r="D161" s="91"/>
      <c r="E161" s="90"/>
      <c r="F161" s="84">
        <f t="shared" si="7"/>
        <v>150000</v>
      </c>
      <c r="G161" s="85">
        <f t="shared" si="7"/>
        <v>150</v>
      </c>
    </row>
    <row r="162" spans="2:7" ht="19.5" x14ac:dyDescent="0.25">
      <c r="B162" s="81" t="s">
        <v>141</v>
      </c>
      <c r="C162" s="90"/>
      <c r="D162" s="91"/>
      <c r="E162" s="90"/>
      <c r="F162" s="84">
        <f t="shared" si="7"/>
        <v>240000</v>
      </c>
      <c r="G162" s="85">
        <f t="shared" si="7"/>
        <v>240</v>
      </c>
    </row>
    <row r="163" spans="2:7" ht="19.5" x14ac:dyDescent="0.25">
      <c r="B163" s="81" t="s">
        <v>137</v>
      </c>
      <c r="C163" s="90"/>
      <c r="D163" s="91"/>
      <c r="E163" s="90"/>
      <c r="F163" s="84">
        <f>J97</f>
        <v>80000</v>
      </c>
      <c r="G163" s="85">
        <f>K97</f>
        <v>80</v>
      </c>
    </row>
    <row r="164" spans="2:7" ht="15.75" x14ac:dyDescent="0.25">
      <c r="B164" s="87" t="s">
        <v>560</v>
      </c>
      <c r="C164" s="87"/>
      <c r="D164" s="88"/>
      <c r="E164" s="87"/>
      <c r="F164" s="89">
        <f>SUM(F156:F163)</f>
        <v>2277500</v>
      </c>
      <c r="G164" s="85">
        <f>SUM(G156:G163)</f>
        <v>2277.5</v>
      </c>
    </row>
    <row r="165" spans="2:7" x14ac:dyDescent="0.25">
      <c r="G165" s="85"/>
    </row>
    <row r="166" spans="2:7" x14ac:dyDescent="0.25">
      <c r="G166" s="85"/>
    </row>
    <row r="167" spans="2:7" ht="19.5" x14ac:dyDescent="0.25">
      <c r="B167" s="74" t="s">
        <v>569</v>
      </c>
      <c r="C167" s="78"/>
      <c r="D167" s="79"/>
      <c r="E167" s="78"/>
      <c r="F167" s="78"/>
      <c r="G167" s="85"/>
    </row>
    <row r="168" spans="2:7" x14ac:dyDescent="0.25">
      <c r="G168" s="85"/>
    </row>
    <row r="169" spans="2:7" ht="19.5" x14ac:dyDescent="0.25">
      <c r="B169" s="81" t="s">
        <v>560</v>
      </c>
      <c r="C169" s="90"/>
      <c r="D169" s="91"/>
      <c r="E169" s="90"/>
      <c r="F169" s="84">
        <f>SUMIF(B:B,"Представительские",J:J)</f>
        <v>1224920</v>
      </c>
      <c r="G169" s="85">
        <f>SUMIF(B:B,"Представительские",K:K)</f>
        <v>1224.9199999999996</v>
      </c>
    </row>
    <row r="170" spans="2:7" x14ac:dyDescent="0.25">
      <c r="G170" s="85"/>
    </row>
    <row r="171" spans="2:7" x14ac:dyDescent="0.25">
      <c r="G171" s="85"/>
    </row>
    <row r="172" spans="2:7" ht="19.5" x14ac:dyDescent="0.25">
      <c r="B172" s="74" t="s">
        <v>570</v>
      </c>
      <c r="C172" s="78"/>
      <c r="D172" s="79"/>
      <c r="E172" s="78"/>
      <c r="F172" s="78"/>
      <c r="G172" s="85"/>
    </row>
    <row r="173" spans="2:7" ht="19.5" x14ac:dyDescent="0.25">
      <c r="B173" s="74"/>
      <c r="C173" s="78"/>
      <c r="D173" s="79"/>
      <c r="E173" s="78"/>
      <c r="F173" s="78"/>
      <c r="G173" s="85"/>
    </row>
    <row r="174" spans="2:7" ht="19.5" x14ac:dyDescent="0.25">
      <c r="B174" s="81" t="s">
        <v>560</v>
      </c>
      <c r="C174" s="90"/>
      <c r="D174" s="91"/>
      <c r="E174" s="90"/>
      <c r="F174" s="84">
        <f>SUMIF(B:B,"канцелярские товары",J:J)</f>
        <v>2593300</v>
      </c>
      <c r="G174" s="85">
        <f>SUMIF(B:B,"канцелярские товары",K:K)</f>
        <v>2593.2999999999997</v>
      </c>
    </row>
    <row r="175" spans="2:7" x14ac:dyDescent="0.25">
      <c r="G175" s="85"/>
    </row>
    <row r="176" spans="2:7" x14ac:dyDescent="0.25">
      <c r="G176" s="85"/>
    </row>
    <row r="177" spans="2:11" ht="19.5" x14ac:dyDescent="0.25">
      <c r="B177" s="74" t="s">
        <v>571</v>
      </c>
      <c r="C177" s="78"/>
      <c r="D177" s="79"/>
      <c r="E177" s="78"/>
      <c r="F177" s="78"/>
      <c r="G177" s="85"/>
    </row>
    <row r="178" spans="2:11" ht="19.5" x14ac:dyDescent="0.25">
      <c r="B178" s="74"/>
      <c r="C178" s="78"/>
      <c r="D178" s="79"/>
      <c r="E178" s="78"/>
      <c r="F178" s="78"/>
      <c r="G178" s="85"/>
    </row>
    <row r="179" spans="2:11" ht="19.5" x14ac:dyDescent="0.25">
      <c r="B179" s="81" t="s">
        <v>560</v>
      </c>
      <c r="C179" s="90"/>
      <c r="D179" s="91"/>
      <c r="E179" s="90"/>
      <c r="F179" s="84">
        <f>SUMIF(B:B,"Хозяйственные товары",J:J)</f>
        <v>3528200</v>
      </c>
      <c r="G179" s="85">
        <f>SUMIF(B:B,"Хозяйственные товары",K:K)</f>
        <v>504.2</v>
      </c>
    </row>
    <row r="180" spans="2:11" x14ac:dyDescent="0.25">
      <c r="G180" s="85"/>
    </row>
    <row r="181" spans="2:11" s="100" customFormat="1" x14ac:dyDescent="0.25">
      <c r="B181" s="96" t="s">
        <v>572</v>
      </c>
      <c r="C181" s="97"/>
      <c r="D181" s="97"/>
      <c r="E181" s="97"/>
      <c r="F181" s="98">
        <f>F179+F174+F169+F164+F151+F142+F135+F126+F118+F108</f>
        <v>80131941.046760008</v>
      </c>
      <c r="G181" s="99">
        <f>G179+G174+G169+G164+G151+G142+G135+G126+G118+G108</f>
        <v>71867.941046759996</v>
      </c>
      <c r="I181" s="101"/>
      <c r="J181" s="101"/>
      <c r="K181" s="101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2017</vt:lpstr>
      <vt:lpstr>АХО_Бюджет</vt:lpstr>
      <vt:lpstr>'ПЗ 2017'!Заголовки_для_печати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2016-12-26T10:27:59Z</cp:lastPrinted>
  <dcterms:created xsi:type="dcterms:W3CDTF">2015-09-03T03:13:54Z</dcterms:created>
  <dcterms:modified xsi:type="dcterms:W3CDTF">2017-01-26T08:13:39Z</dcterms:modified>
</cp:coreProperties>
</file>